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aja\Desktop\PERIODIČNI I ZAVRŠNI RAČUNI\ZAVRŠNI RAČUN 2023\REALIZACIJA PRORAČUNA 2023\"/>
    </mc:Choice>
  </mc:AlternateContent>
  <xr:revisionPtr revIDLastSave="0" documentId="13_ncr:1_{5549EC06-05B0-4585-8739-E2E13649FEFE}" xr6:coauthVersionLast="37" xr6:coauthVersionMax="37" xr10:uidLastSave="{00000000-0000-0000-0000-000000000000}"/>
  <bookViews>
    <workbookView xWindow="0" yWindow="0" windowWidth="28800" windowHeight="11325" activeTab="5" xr2:uid="{00000000-000D-0000-FFFF-FFFF00000000}"/>
  </bookViews>
  <sheets>
    <sheet name="SAŽETAK" sheetId="1" r:id="rId1"/>
    <sheet name=" Račun prihoda i rashoda" sheetId="3" r:id="rId2"/>
    <sheet name="Rashodi prema funkcijskoj k " sheetId="8" r:id="rId3"/>
    <sheet name="Račun financiranja" sheetId="6" r:id="rId4"/>
    <sheet name="POSEBNI DIO" sheetId="13" r:id="rId5"/>
    <sheet name="KONTROLNA TABLICA" sheetId="12" r:id="rId6"/>
  </sheets>
  <definedNames>
    <definedName name="_xlnm.Print_Area" localSheetId="1">' Račun prihoda i rashoda'!$B$1:$H$88</definedName>
    <definedName name="_xlnm.Print_Area" localSheetId="0">SAŽETAK!$B$1:$L$27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3" l="1"/>
  <c r="F119" i="13" l="1"/>
  <c r="F118" i="13" s="1"/>
  <c r="H116" i="13"/>
  <c r="G116" i="13"/>
  <c r="F116" i="13"/>
  <c r="E116" i="13"/>
  <c r="H114" i="13"/>
  <c r="G114" i="13"/>
  <c r="G113" i="13" s="1"/>
  <c r="F114" i="13"/>
  <c r="F113" i="13" s="1"/>
  <c r="E114" i="13"/>
  <c r="E113" i="13" s="1"/>
  <c r="E110" i="13"/>
  <c r="E109" i="13" s="1"/>
  <c r="G104" i="13"/>
  <c r="H98" i="13"/>
  <c r="H97" i="13" s="1"/>
  <c r="G98" i="13"/>
  <c r="G97" i="13" s="1"/>
  <c r="G96" i="13" s="1"/>
  <c r="F98" i="13"/>
  <c r="F97" i="13" s="1"/>
  <c r="F96" i="13" s="1"/>
  <c r="E98" i="13"/>
  <c r="E97" i="13" s="1"/>
  <c r="F84" i="13"/>
  <c r="F81" i="13"/>
  <c r="F76" i="13"/>
  <c r="E76" i="13"/>
  <c r="F73" i="13"/>
  <c r="F70" i="13"/>
  <c r="E68" i="13"/>
  <c r="E66" i="13"/>
  <c r="F65" i="13"/>
  <c r="F52" i="13"/>
  <c r="F51" i="13" s="1"/>
  <c r="F46" i="13"/>
  <c r="F39" i="13"/>
  <c r="F33" i="13"/>
  <c r="H31" i="13"/>
  <c r="H30" i="13" s="1"/>
  <c r="G31" i="13"/>
  <c r="G30" i="13" s="1"/>
  <c r="F30" i="13"/>
  <c r="F27" i="13"/>
  <c r="H25" i="13"/>
  <c r="G25" i="13"/>
  <c r="G24" i="13" s="1"/>
  <c r="F25" i="13"/>
  <c r="E25" i="13"/>
  <c r="E24" i="13" s="1"/>
  <c r="H24" i="13"/>
  <c r="F24" i="13"/>
  <c r="F21" i="13"/>
  <c r="F18" i="13"/>
  <c r="G13" i="13"/>
  <c r="H113" i="13" l="1"/>
  <c r="E65" i="13"/>
  <c r="E43" i="12"/>
  <c r="E36" i="12"/>
  <c r="D43" i="12"/>
  <c r="C43" i="12"/>
  <c r="E35" i="12"/>
  <c r="D42" i="12"/>
  <c r="E29" i="12"/>
  <c r="C29" i="12"/>
  <c r="E25" i="12"/>
  <c r="D25" i="12"/>
  <c r="E17" i="12"/>
  <c r="E13" i="12"/>
  <c r="C13" i="12"/>
  <c r="E9" i="12"/>
  <c r="D36" i="12"/>
  <c r="D9" i="12" l="1"/>
  <c r="D40" i="12" s="1"/>
  <c r="C33" i="12"/>
  <c r="D17" i="12"/>
  <c r="C21" i="12"/>
  <c r="D33" i="12"/>
  <c r="D13" i="12"/>
  <c r="D21" i="12"/>
  <c r="D29" i="12"/>
  <c r="C17" i="12"/>
  <c r="C25" i="12"/>
  <c r="C9" i="12"/>
  <c r="E42" i="12"/>
  <c r="E33" i="12"/>
  <c r="D35" i="12"/>
  <c r="C42" i="12"/>
  <c r="G30" i="8"/>
  <c r="F30" i="8"/>
  <c r="G29" i="8"/>
  <c r="F29" i="8"/>
  <c r="F28" i="8"/>
  <c r="D39" i="12" l="1"/>
  <c r="G28" i="8"/>
</calcChain>
</file>

<file path=xl/sharedStrings.xml><?xml version="1.0" encoding="utf-8"?>
<sst xmlns="http://schemas.openxmlformats.org/spreadsheetml/2006/main" count="365" uniqueCount="235">
  <si>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</si>
  <si>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</si>
  <si>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</si>
  <si>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</si>
  <si>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</si>
  <si>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</si>
  <si>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</si>
  <si>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</si>
  <si>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</si>
  <si>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</si>
  <si>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</si>
  <si>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</si>
  <si>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</si>
  <si>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</si>
  <si>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…</t>
  </si>
  <si>
    <t xml:space="preserve"> Prihodi od prodaje proizvoda i robe te pruženih usluga i prihodi od donacija</t>
  </si>
  <si>
    <t>….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</si>
  <si>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</si>
  <si>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</si>
  <si>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</si>
  <si>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</si>
  <si>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</si>
  <si>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Prihodi od prodaje proizvoda i robe te pruženih usluga</t>
  </si>
  <si>
    <t>Plaće (Bruto)</t>
  </si>
  <si>
    <t>Naknade troškova zaposlenima</t>
  </si>
  <si>
    <t>Službena putovanja</t>
  </si>
  <si>
    <t>6=5/2*100</t>
  </si>
  <si>
    <t>7=5/4*100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</si>
  <si>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</si>
  <si>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</si>
  <si>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</si>
  <si>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</si>
  <si>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</si>
  <si>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UKUPNO RASHODI</t>
  </si>
  <si>
    <t>UKUPNO PRIHODI</t>
  </si>
  <si>
    <t>TEKUĆI PLAN 2023.*</t>
  </si>
  <si>
    <t>INDEKS**</t>
  </si>
  <si>
    <t>SAŽETAK  RAČUNA PRIHODA I RASHODA I RAČUNA FINANCIRANJA</t>
  </si>
  <si>
    <t xml:space="preserve"> RAČUN FINANCIRANJA</t>
  </si>
  <si>
    <t xml:space="preserve"> RAČUN PRIHODA I RASHODA </t>
  </si>
  <si>
    <t>SAŽETAK RAČUNA PRIHODA I RASHODA</t>
  </si>
  <si>
    <t xml:space="preserve">OSTVARENJE/IZVRŠENJE 
2022. </t>
  </si>
  <si>
    <t xml:space="preserve">OSTVARENJE/IZVRŠENJE 
2023. </t>
  </si>
  <si>
    <t>IZVORNI PLAN  2023.*</t>
  </si>
  <si>
    <t xml:space="preserve">OSTVARENJE/ IZVRŠENJE 
2022. </t>
  </si>
  <si>
    <t xml:space="preserve">OSTVARENJE/ IZVRŠENJE 
2023. </t>
  </si>
  <si>
    <t>Pomoći pror.koris. iz pror. koji im nije nadležan</t>
  </si>
  <si>
    <t>Tekuće pom. pror.koris.iz pror koji im nije nadležan</t>
  </si>
  <si>
    <t>Kapitalne pomoći iz pror.koji im nije nadležan</t>
  </si>
  <si>
    <t>Pomoći iz drž. pror.tem. prijenosa EU sredstava</t>
  </si>
  <si>
    <t>Tek. 'pom. iz drž. pror.tem. prijenosa EU sredstava</t>
  </si>
  <si>
    <t>Prihodi od pruženih usluga</t>
  </si>
  <si>
    <t>Donacije od pravnih i fiz. Osoba izvan proračuna</t>
  </si>
  <si>
    <t>Tekuće donacije</t>
  </si>
  <si>
    <t>Prihodi od imovine</t>
  </si>
  <si>
    <t>Prihodi od financijske imovine</t>
  </si>
  <si>
    <t>Kamate na depozite po viđenju</t>
  </si>
  <si>
    <t>Prihodi od pristojbi po posebnim propisima i nak.</t>
  </si>
  <si>
    <t>Prihodi po posebnim propisima</t>
  </si>
  <si>
    <t>Ostali nespomenuti prihodi</t>
  </si>
  <si>
    <t>Prihodi iz nadležnog proračuna</t>
  </si>
  <si>
    <t>Prihodi iz nadležnog proračuna za financ.rashoda</t>
  </si>
  <si>
    <t xml:space="preserve">OSTVARENJE/ IZVRŠENJE 2022. </t>
  </si>
  <si>
    <t>Ostali rashodi za zaposlene</t>
  </si>
  <si>
    <t>Doprinosi na plaće</t>
  </si>
  <si>
    <t>Doprinosi za obv. zdrastveno osiguranje</t>
  </si>
  <si>
    <t>Doprinosi za obv osig u sl. nezaposlenosti</t>
  </si>
  <si>
    <t>Naknade za prijevoz zaposlenika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</si>
  <si>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</si>
  <si>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</si>
  <si>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</si>
  <si>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</si>
  <si>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</si>
  <si>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inv.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</si>
  <si>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</si>
  <si>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</si>
  <si>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</si>
  <si>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</si>
  <si>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</si>
  <si>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</si>
  <si>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</si>
  <si>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</si>
  <si>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usluge</t>
  </si>
  <si>
    <t>Računalne usluge</t>
  </si>
  <si>
    <t>Ostali nespomenuti rahodi poslovanja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</si>
  <si>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</si>
  <si>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</si>
  <si>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</si>
  <si>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</si>
  <si>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</si>
  <si>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</si>
  <si>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</si>
  <si>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</si>
  <si>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Naknade građanima i kućanstvima</t>
  </si>
  <si>
    <t>Ostale naknade građanima i kućan. Iz proračuna</t>
  </si>
  <si>
    <t>Rashodi za nabavu proizvedene dug. Imovine</t>
  </si>
  <si>
    <t>Postrojenja i oprema</t>
  </si>
  <si>
    <t>Uredska oprema i namještaj</t>
  </si>
  <si>
    <t>Knjige</t>
  </si>
  <si>
    <t>Ostale usluge</t>
  </si>
  <si>
    <t>Ostali nespomenuti rashodi</t>
  </si>
  <si>
    <t>Pomoći iz inoz.i od subjekata unutar općeg prorač.</t>
  </si>
  <si>
    <t>Naknade građanima i kućanstvima u naravi</t>
  </si>
  <si>
    <t>Premije osiguranja</t>
  </si>
  <si>
    <t>Tekuće pomoći iz drugih proračuna</t>
  </si>
  <si>
    <t>Intelektualne i osobne usluge</t>
  </si>
  <si>
    <t>Tekuće donacije u naravi</t>
  </si>
  <si>
    <t>Rashodi za dodatna ulaganja na nef. imovini</t>
  </si>
  <si>
    <t>Dodatna ulaganja na građevinskim objektima</t>
  </si>
  <si>
    <t xml:space="preserve">A. RAČUN PRIHODA I RASHODA </t>
  </si>
  <si>
    <t>RASHODI PREMA FUNKCIJSKOJ KLASIFIKACIJI</t>
  </si>
  <si>
    <t>Izvršenje prethodne godine</t>
  </si>
  <si>
    <t>Plan tekuće godine</t>
  </si>
  <si>
    <t xml:space="preserve">Izvršenje tekuće godine </t>
  </si>
  <si>
    <t>Indeks</t>
  </si>
  <si>
    <t>5=4/2*100</t>
  </si>
  <si>
    <t>6=4/3*100</t>
  </si>
  <si>
    <t xml:space="preserve">UKUPNO RASHODI </t>
  </si>
  <si>
    <t>GODIŠNJI IZVJEŠTAJ O IZVRŠENJU FINANCIJSKOG PLANA ZA 2023.g.</t>
  </si>
  <si>
    <t xml:space="preserve">OSTVARENJE/ IZVRŠENJE 
1.-12.2023. </t>
  </si>
  <si>
    <t xml:space="preserve">GODIŠNJI IZVJEŠTAJ O IZVRŠENJU FINANCIJSKOG PLANA  ZA 2023.- PRIHODI I RASHODI PREMA EKONOMSKOJ KLASIFIKACIJI </t>
  </si>
  <si>
    <t>PREGLED UKUPNIH PRIHODA I RASHODA PO IZVORIMA FINANCIRANJA - kontrolna tablica</t>
  </si>
  <si>
    <t>Oznaka IF</t>
  </si>
  <si>
    <t xml:space="preserve">Naziv izvora financiranja </t>
  </si>
  <si>
    <t xml:space="preserve">Opći prihodi i primici </t>
  </si>
  <si>
    <t xml:space="preserve">PRIHODI </t>
  </si>
  <si>
    <t>RASHODI</t>
  </si>
  <si>
    <t>MANJAK FINANCIRAN IZ TEKUĆIH PRIHODA</t>
  </si>
  <si>
    <t>3</t>
  </si>
  <si>
    <t xml:space="preserve">Vlastiti prihodi </t>
  </si>
  <si>
    <t xml:space="preserve">Višak korišten za rashode tekućih godina </t>
  </si>
  <si>
    <t xml:space="preserve">4 </t>
  </si>
  <si>
    <t xml:space="preserve">Prihodi za posebne namjene </t>
  </si>
  <si>
    <t xml:space="preserve">RAZLIKA  </t>
  </si>
  <si>
    <t xml:space="preserve">5 </t>
  </si>
  <si>
    <t>Pomoći</t>
  </si>
  <si>
    <t>6</t>
  </si>
  <si>
    <t xml:space="preserve">Donacije </t>
  </si>
  <si>
    <t xml:space="preserve">RAZLIKA </t>
  </si>
  <si>
    <t>7</t>
  </si>
  <si>
    <t xml:space="preserve">Prihodi od financijske imovine </t>
  </si>
  <si>
    <t>8</t>
  </si>
  <si>
    <t>Namjenski primici</t>
  </si>
  <si>
    <t>PRIMICI</t>
  </si>
  <si>
    <t xml:space="preserve">IZDACI </t>
  </si>
  <si>
    <t xml:space="preserve">Ukupni prihodi </t>
  </si>
  <si>
    <t>Ukupni rashodi</t>
  </si>
  <si>
    <t>MANJAK POKRIVEN TEKUĆIM PRIHODIMA</t>
  </si>
  <si>
    <t>Ukupno primici</t>
  </si>
  <si>
    <t>Ukupno izdaci</t>
  </si>
  <si>
    <t>Izvršenje 2022.</t>
  </si>
  <si>
    <t>Plan 2023.</t>
  </si>
  <si>
    <t>Izvršenje 2023.</t>
  </si>
  <si>
    <t>Šifra</t>
  </si>
  <si>
    <t xml:space="preserve">Naziv </t>
  </si>
  <si>
    <t>PROGRAM 1001</t>
  </si>
  <si>
    <t xml:space="preserve">Program javnih potreba u školstvu </t>
  </si>
  <si>
    <t>Aktivnost A100007</t>
  </si>
  <si>
    <t>Školska natjecanja i smotre</t>
  </si>
  <si>
    <t>Izvor 1.1.</t>
  </si>
  <si>
    <t>Aktivnost A100010</t>
  </si>
  <si>
    <t xml:space="preserve">Školska kuhinja </t>
  </si>
  <si>
    <t>Izvor  1.1.</t>
  </si>
  <si>
    <t xml:space="preserve">Rashodi poslovanja </t>
  </si>
  <si>
    <t xml:space="preserve">Izvor 4.3.1 </t>
  </si>
  <si>
    <r>
      <t>Prihodi za posebne namjene - PK</t>
    </r>
    <r>
      <rPr>
        <sz val="14"/>
        <color rgb="FF000000"/>
        <rFont val="Arial"/>
        <family val="2"/>
        <charset val="238"/>
      </rPr>
      <t>,-prod bor</t>
    </r>
  </si>
  <si>
    <t>Izvor 5.2.14</t>
  </si>
  <si>
    <r>
      <t>Pomoći - APPRR -</t>
    </r>
    <r>
      <rPr>
        <sz val="14"/>
        <color rgb="FF000000"/>
        <rFont val="Arial"/>
        <family val="2"/>
        <charset val="238"/>
      </rPr>
      <t>školska shema</t>
    </r>
  </si>
  <si>
    <t xml:space="preserve">       Izvor 5.2.2</t>
  </si>
  <si>
    <r>
      <t xml:space="preserve">Pomoći - PK </t>
    </r>
    <r>
      <rPr>
        <sz val="14"/>
        <color rgb="FF000000"/>
        <rFont val="Arial"/>
        <family val="2"/>
        <charset val="238"/>
      </rPr>
      <t>,mzo</t>
    </r>
  </si>
  <si>
    <t xml:space="preserve">    Izvor 5.2.5 </t>
  </si>
  <si>
    <t>Pomoći - MZO</t>
  </si>
  <si>
    <t xml:space="preserve">      Izvor 5.7.1</t>
  </si>
  <si>
    <t>Aktivnost A100013</t>
  </si>
  <si>
    <r>
      <t xml:space="preserve">Posebne skupine učenika s teškoćama </t>
    </r>
    <r>
      <rPr>
        <b/>
        <i/>
        <sz val="14"/>
        <color rgb="FF000000"/>
        <rFont val="Arial"/>
        <family val="2"/>
        <charset val="238"/>
      </rPr>
      <t>-mzo</t>
    </r>
  </si>
  <si>
    <t xml:space="preserve">Pomoći - PK </t>
  </si>
  <si>
    <t>Aktivnost A100014</t>
  </si>
  <si>
    <t>Redovni program OŠ</t>
  </si>
  <si>
    <t xml:space="preserve">     Izvor 1.1</t>
  </si>
  <si>
    <t xml:space="preserve">     Izvor 1.2</t>
  </si>
  <si>
    <t xml:space="preserve">Opći prihodi osnovne škole </t>
  </si>
  <si>
    <t xml:space="preserve">      Izvor 3.1.1.</t>
  </si>
  <si>
    <t>Vlastiti prihodi - PK</t>
  </si>
  <si>
    <t xml:space="preserve">      Izvor 4.3.1.</t>
  </si>
  <si>
    <t>Prihod za posebne namjene - PK</t>
  </si>
  <si>
    <t xml:space="preserve">      Izvor 5.2.2.</t>
  </si>
  <si>
    <r>
      <t>Pomoći - PK-</t>
    </r>
    <r>
      <rPr>
        <sz val="14"/>
        <color rgb="FF000000"/>
        <rFont val="Arial"/>
        <family val="2"/>
        <charset val="238"/>
      </rPr>
      <t>mzo</t>
    </r>
  </si>
  <si>
    <t>Naknade građanima i kućanstvu na temelju osig.</t>
  </si>
  <si>
    <t xml:space="preserve">Ostali rashodi </t>
  </si>
  <si>
    <t>Izvor 5.7.1</t>
  </si>
  <si>
    <t xml:space="preserve">Pomoći iz gradskih i općinskih proračuna - PK </t>
  </si>
  <si>
    <t>Izvor 6.1.1</t>
  </si>
  <si>
    <t>Tekuće donacije - PK</t>
  </si>
  <si>
    <t>Izvor 6.2.1</t>
  </si>
  <si>
    <t>Kapitalne donacije - PK</t>
  </si>
  <si>
    <t>Izvor 7.1.1</t>
  </si>
  <si>
    <t>Prihodi od prodaje nefinancijske imovine - PK</t>
  </si>
  <si>
    <t>Aktivnost A100015</t>
  </si>
  <si>
    <t>Produženi boravak</t>
  </si>
  <si>
    <t>Izvor 1.1</t>
  </si>
  <si>
    <t xml:space="preserve">Rashodi za zapsolene </t>
  </si>
  <si>
    <t>Prihodi za posebne namjene - PK</t>
  </si>
  <si>
    <t>Aktivnost A100016</t>
  </si>
  <si>
    <t>Stručno ospos.bez zasn rad.odnos</t>
  </si>
  <si>
    <t>Pomoći-HZZ-PK</t>
  </si>
  <si>
    <t>Aktivnost A100022</t>
  </si>
  <si>
    <t xml:space="preserve">Projekti i međunarodna suradnja </t>
  </si>
  <si>
    <t>Izvor 5.2.3</t>
  </si>
  <si>
    <t>Pomoći EU - PK</t>
  </si>
  <si>
    <t>Ulaganja u objekte školstva</t>
  </si>
  <si>
    <t xml:space="preserve">      Izvor 1.2 </t>
  </si>
  <si>
    <t xml:space="preserve">Dodatna ulaganja na nefinancijskoj imovini </t>
  </si>
  <si>
    <t>Izvor 5.2.5</t>
  </si>
  <si>
    <t xml:space="preserve">Osiguravanje pomoćnika u nastavi učenicima s teškoćama </t>
  </si>
  <si>
    <t xml:space="preserve">      Izvor 5.2.9</t>
  </si>
  <si>
    <r>
      <t xml:space="preserve">Pomoći - </t>
    </r>
    <r>
      <rPr>
        <b/>
        <sz val="12"/>
        <color rgb="FF000000"/>
        <rFont val="Arial"/>
        <family val="2"/>
        <charset val="238"/>
      </rPr>
      <t>minist. za demografiju,obitelj, mlade i socijalnu,-</t>
    </r>
    <r>
      <rPr>
        <sz val="12"/>
        <color rgb="FF000000"/>
        <rFont val="Arial"/>
        <family val="2"/>
        <charset val="238"/>
      </rPr>
      <t xml:space="preserve"> fead</t>
    </r>
  </si>
  <si>
    <t xml:space="preserve">      Izvor 5.2.1</t>
  </si>
  <si>
    <t xml:space="preserve">      Izvor 5.2.5.</t>
  </si>
  <si>
    <t>Rashodi za nabavu proizv. dugotrajne imovine</t>
  </si>
  <si>
    <t>Rashodi za nabavu proizv. dug. imovine</t>
  </si>
  <si>
    <t>Tekući projekt T100004</t>
  </si>
  <si>
    <t xml:space="preserve">                                Kapitalni projektK100002</t>
  </si>
  <si>
    <r>
      <t xml:space="preserve">Pomoći iz gradskih i općinskih proračuna - PK </t>
    </r>
    <r>
      <rPr>
        <sz val="14"/>
        <color rgb="FF000000"/>
        <rFont val="Arial"/>
        <family val="2"/>
        <charset val="238"/>
      </rPr>
      <t>-PB</t>
    </r>
  </si>
  <si>
    <t>IZVRŠENJE  2022.</t>
  </si>
  <si>
    <t xml:space="preserve">TEKUĆI PLAN  2023. </t>
  </si>
  <si>
    <t>IZVRŠENJE 2023.</t>
  </si>
  <si>
    <r>
      <t>Pomoći iz gradskih i općinskih proračuna - PK-</t>
    </r>
    <r>
      <rPr>
        <sz val="12"/>
        <color rgb="FF000000"/>
        <rFont val="Arial"/>
        <family val="2"/>
        <charset val="238"/>
      </rPr>
      <t xml:space="preserve">grad </t>
    </r>
  </si>
  <si>
    <t>Nakn. građanima i kućanstvu na temelju osig.-prijevoz</t>
  </si>
  <si>
    <t>INDEKS 5=4/3*100</t>
  </si>
  <si>
    <t>0912 Osnovno obrazovanje</t>
  </si>
  <si>
    <t>09     Obrazovanje</t>
  </si>
  <si>
    <t xml:space="preserve">091   Predškolsko i osnovno    obrazovanje </t>
  </si>
  <si>
    <t>IZVRŠENJE FINANCIJSKOG PLANA OSNOVNA ŠKOLA NOVSKA
 2023. GODINE</t>
  </si>
  <si>
    <t xml:space="preserve">                                            GODIŠNJI IZVJEŠTAJ O IZVRŠENJU FINANCIJSKOG PLANA  ZA 2023.</t>
  </si>
  <si>
    <t xml:space="preserve">                                                                                  II. POSEBNI 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</si>
</sst>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002060"/>
      <name val="Calibri"/>
      <family val="2"/>
    </font>
    <font>
      <b/>
      <i/>
      <sz val="8"/>
      <color rgb="FF002060"/>
      <name val="Calibri"/>
      <family val="2"/>
    </font>
    <font>
      <b/>
      <i/>
      <sz val="8"/>
      <color rgb="FF002060"/>
      <name val="Calibri"/>
      <family val="2"/>
      <scheme val="minor"/>
    </font>
    <font>
      <sz val="11"/>
      <color rgb="FF002060"/>
      <name val="Arial"/>
      <family val="2"/>
      <charset val="238"/>
    </font>
    <font>
      <sz val="12"/>
      <color rgb="FF000000"/>
      <name val="Calibri"/>
      <family val="2"/>
    </font>
    <font>
      <b/>
      <sz val="12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12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sz val="10"/>
      <name val="Arial"/>
      <family val="2"/>
    </font>
    <font>
      <b/>
      <i/>
      <sz val="12"/>
      <color rgb="FF00206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4"/>
      <color rgb="FF000000"/>
      <name val="Arial"/>
      <family val="2"/>
      <charset val="238"/>
    </font>
    <font>
      <b/>
      <i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8"/>
      <color rgb="FF002060"/>
      <name val="Arial"/>
      <family val="2"/>
      <charset val="238"/>
    </font>
    <font>
      <b/>
      <i/>
      <sz val="12"/>
      <color rgb="FF002060"/>
      <name val="Arial"/>
      <family val="2"/>
      <charset val="238"/>
    </font>
    <font>
      <i/>
      <sz val="12"/>
      <color rgb="FF00206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sz val="12"/>
      <color theme="8" tint="-0.499984740745262"/>
      <name val="Arial"/>
      <family val="2"/>
      <charset val="238"/>
    </font>
    <font>
      <b/>
      <i/>
      <sz val="12"/>
      <color theme="8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rgb="FFFFFFFF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31" fillId="0" borderId="0"/>
  </cellStyleXfs>
  <cellXfs count="324">
    <xf numFmtId="0" fontId="0" fillId="0" borderId="0" xfId="0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9" fontId="15" fillId="2" borderId="3" xfId="2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vertical="center"/>
    </xf>
    <xf numFmtId="164" fontId="5" fillId="3" borderId="3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 applyProtection="1">
      <alignment horizontal="right" wrapText="1"/>
    </xf>
    <xf numFmtId="164" fontId="3" fillId="2" borderId="3" xfId="0" applyNumberFormat="1" applyFont="1" applyFill="1" applyBorder="1" applyAlignment="1">
      <alignment horizontal="right"/>
    </xf>
    <xf numFmtId="164" fontId="0" fillId="0" borderId="3" xfId="0" applyNumberFormat="1" applyBorder="1"/>
    <xf numFmtId="164" fontId="5" fillId="2" borderId="3" xfId="0" applyNumberFormat="1" applyFont="1" applyFill="1" applyBorder="1" applyAlignment="1">
      <alignment horizontal="right"/>
    </xf>
    <xf numFmtId="164" fontId="1" fillId="0" borderId="3" xfId="0" applyNumberFormat="1" applyFont="1" applyBorder="1"/>
    <xf numFmtId="0" fontId="14" fillId="0" borderId="3" xfId="0" applyFont="1" applyBorder="1" applyAlignment="1">
      <alignment vertical="top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18" fillId="0" borderId="3" xfId="0" applyFont="1" applyBorder="1"/>
    <xf numFmtId="0" fontId="19" fillId="0" borderId="3" xfId="0" applyFont="1" applyBorder="1" applyAlignment="1">
      <alignment vertical="top" wrapText="1"/>
    </xf>
    <xf numFmtId="0" fontId="20" fillId="0" borderId="3" xfId="0" applyFont="1" applyBorder="1"/>
    <xf numFmtId="0" fontId="21" fillId="0" borderId="3" xfId="0" applyFont="1" applyBorder="1"/>
    <xf numFmtId="0" fontId="21" fillId="0" borderId="3" xfId="0" applyFont="1" applyBorder="1" applyAlignment="1">
      <alignment horizontal="left"/>
    </xf>
    <xf numFmtId="164" fontId="17" fillId="0" borderId="3" xfId="0" applyNumberFormat="1" applyFont="1" applyBorder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Fill="1" applyBorder="1" applyAlignment="1" applyProtection="1">
      <alignment horizontal="right" wrapText="1"/>
    </xf>
    <xf numFmtId="164" fontId="3" fillId="3" borderId="3" xfId="0" applyNumberFormat="1" applyFont="1" applyFill="1" applyBorder="1" applyAlignment="1" applyProtection="1">
      <alignment horizontal="center" wrapText="1"/>
    </xf>
    <xf numFmtId="164" fontId="3" fillId="3" borderId="3" xfId="0" applyNumberFormat="1" applyFont="1" applyFill="1" applyBorder="1" applyAlignment="1" applyProtection="1">
      <alignment horizontal="right" wrapText="1"/>
    </xf>
    <xf numFmtId="164" fontId="3" fillId="2" borderId="3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wrapText="1"/>
    </xf>
    <xf numFmtId="164" fontId="3" fillId="3" borderId="3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0" fontId="0" fillId="0" borderId="0" xfId="0" applyBorder="1"/>
    <xf numFmtId="0" fontId="8" fillId="2" borderId="0" xfId="0" quotePrefix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 applyProtection="1">
      <alignment horizontal="right" wrapText="1"/>
    </xf>
    <xf numFmtId="0" fontId="8" fillId="2" borderId="0" xfId="0" applyNumberFormat="1" applyFont="1" applyFill="1" applyBorder="1" applyAlignment="1" applyProtection="1">
      <alignment horizontal="left" vertical="center" wrapText="1" inden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vertical="top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23" fillId="2" borderId="7" xfId="3" applyFont="1" applyFill="1" applyBorder="1" applyAlignment="1">
      <alignment horizontal="center" vertical="center" wrapText="1"/>
    </xf>
    <xf numFmtId="3" fontId="24" fillId="4" borderId="7" xfId="0" applyNumberFormat="1" applyFont="1" applyFill="1" applyBorder="1" applyAlignment="1">
      <alignment horizontal="center" vertical="center" wrapText="1"/>
    </xf>
    <xf numFmtId="0" fontId="26" fillId="0" borderId="0" xfId="0" applyFont="1"/>
    <xf numFmtId="4" fontId="25" fillId="0" borderId="7" xfId="4" applyNumberFormat="1" applyFont="1" applyBorder="1" applyAlignment="1">
      <alignment horizontal="right" vertical="center"/>
    </xf>
    <xf numFmtId="4" fontId="28" fillId="2" borderId="7" xfId="3" applyNumberFormat="1" applyFont="1" applyFill="1" applyBorder="1" applyAlignment="1">
      <alignment horizontal="right" vertical="center"/>
    </xf>
    <xf numFmtId="4" fontId="28" fillId="2" borderId="7" xfId="3" applyNumberFormat="1" applyFont="1" applyFill="1" applyBorder="1" applyAlignment="1">
      <alignment horizontal="right" vertical="center" wrapText="1"/>
    </xf>
    <xf numFmtId="4" fontId="28" fillId="0" borderId="7" xfId="4" applyNumberFormat="1" applyFont="1" applyBorder="1" applyAlignment="1">
      <alignment horizontal="right" vertical="center"/>
    </xf>
    <xf numFmtId="0" fontId="27" fillId="2" borderId="0" xfId="3" applyFont="1" applyFill="1" applyAlignment="1">
      <alignment horizontal="center" vertical="center" wrapText="1"/>
    </xf>
    <xf numFmtId="0" fontId="29" fillId="2" borderId="0" xfId="3" applyFont="1" applyFill="1" applyAlignment="1">
      <alignment vertical="center" wrapText="1"/>
    </xf>
    <xf numFmtId="49" fontId="28" fillId="0" borderId="7" xfId="4" applyNumberFormat="1" applyFont="1" applyBorder="1" applyAlignment="1">
      <alignment horizontal="left" vertical="center" wrapText="1"/>
    </xf>
    <xf numFmtId="49" fontId="28" fillId="2" borderId="7" xfId="3" applyNumberFormat="1" applyFont="1" applyFill="1" applyBorder="1" applyAlignment="1">
      <alignment horizontal="left" vertical="center" wrapText="1"/>
    </xf>
    <xf numFmtId="0" fontId="30" fillId="2" borderId="7" xfId="3" applyFont="1" applyFill="1" applyBorder="1" applyAlignment="1">
      <alignment horizontal="center" vertical="center" wrapText="1"/>
    </xf>
    <xf numFmtId="4" fontId="30" fillId="4" borderId="7" xfId="0" applyNumberFormat="1" applyFont="1" applyFill="1" applyBorder="1" applyAlignment="1">
      <alignment horizontal="right" vertical="center" wrapText="1"/>
    </xf>
    <xf numFmtId="3" fontId="32" fillId="2" borderId="0" xfId="5" quotePrefix="1" applyNumberFormat="1" applyFont="1" applyFill="1" applyAlignment="1">
      <alignment horizontal="center" vertical="center"/>
    </xf>
    <xf numFmtId="3" fontId="3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" fontId="34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3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34" fillId="2" borderId="2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0" fontId="34" fillId="2" borderId="4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34" fillId="2" borderId="1" xfId="0" applyFont="1" applyFill="1" applyBorder="1" applyAlignment="1">
      <alignment horizontal="left" vertical="center" wrapText="1" indent="1"/>
    </xf>
    <xf numFmtId="0" fontId="34" fillId="2" borderId="2" xfId="0" applyFont="1" applyFill="1" applyBorder="1" applyAlignment="1">
      <alignment horizontal="left" vertical="center" wrapText="1" indent="1"/>
    </xf>
    <xf numFmtId="0" fontId="34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wrapText="1"/>
    </xf>
    <xf numFmtId="0" fontId="10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left" vertical="center" wrapText="1"/>
    </xf>
    <xf numFmtId="0" fontId="42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left" vertical="center" wrapText="1"/>
    </xf>
    <xf numFmtId="0" fontId="40" fillId="0" borderId="4" xfId="0" applyFont="1" applyBorder="1" applyAlignment="1">
      <alignment vertical="center" wrapText="1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0" xfId="0" applyNumberFormat="1" applyFont="1" applyBorder="1" applyAlignment="1">
      <alignment horizontal="center"/>
    </xf>
    <xf numFmtId="4" fontId="43" fillId="0" borderId="3" xfId="0" applyNumberFormat="1" applyFont="1" applyBorder="1" applyAlignment="1">
      <alignment horizontal="center"/>
    </xf>
    <xf numFmtId="4" fontId="44" fillId="0" borderId="3" xfId="0" applyNumberFormat="1" applyFont="1" applyBorder="1" applyAlignment="1">
      <alignment horizontal="center"/>
    </xf>
    <xf numFmtId="4" fontId="42" fillId="0" borderId="3" xfId="0" applyNumberFormat="1" applyFont="1" applyBorder="1" applyAlignment="1">
      <alignment horizontal="center"/>
    </xf>
    <xf numFmtId="4" fontId="40" fillId="0" borderId="3" xfId="0" applyNumberFormat="1" applyFont="1" applyBorder="1" applyAlignment="1">
      <alignment horizontal="center"/>
    </xf>
    <xf numFmtId="4" fontId="45" fillId="0" borderId="3" xfId="0" applyNumberFormat="1" applyFont="1" applyBorder="1" applyAlignment="1">
      <alignment horizontal="center"/>
    </xf>
    <xf numFmtId="4" fontId="42" fillId="0" borderId="39" xfId="0" applyNumberFormat="1" applyFont="1" applyBorder="1" applyAlignment="1">
      <alignment horizontal="center"/>
    </xf>
    <xf numFmtId="4" fontId="4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4" fontId="21" fillId="0" borderId="3" xfId="0" applyNumberFormat="1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0" fontId="28" fillId="3" borderId="7" xfId="3" applyFont="1" applyFill="1" applyBorder="1" applyAlignment="1">
      <alignment horizontal="center" vertical="center" wrapText="1"/>
    </xf>
    <xf numFmtId="3" fontId="28" fillId="5" borderId="7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4" fontId="40" fillId="0" borderId="0" xfId="0" applyNumberFormat="1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5" fillId="0" borderId="0" xfId="0" quotePrefix="1" applyNumberFormat="1" applyFont="1" applyFill="1" applyBorder="1" applyAlignment="1" applyProtection="1">
      <alignment horizontal="center" vertical="center" wrapText="1"/>
    </xf>
    <xf numFmtId="0" fontId="15" fillId="0" borderId="0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3" fontId="5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left" wrapText="1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wrapText="1"/>
    </xf>
    <xf numFmtId="3" fontId="4" fillId="2" borderId="0" xfId="0" applyNumberFormat="1" applyFont="1" applyFill="1" applyBorder="1" applyAlignment="1">
      <alignment horizontal="right"/>
    </xf>
    <xf numFmtId="3" fontId="46" fillId="4" borderId="7" xfId="0" applyNumberFormat="1" applyFont="1" applyFill="1" applyBorder="1" applyAlignment="1">
      <alignment horizontal="center" vertical="center" wrapText="1"/>
    </xf>
    <xf numFmtId="3" fontId="29" fillId="2" borderId="0" xfId="5" applyNumberFormat="1" applyFont="1" applyFill="1"/>
    <xf numFmtId="0" fontId="29" fillId="2" borderId="0" xfId="5" applyFont="1" applyFill="1" applyAlignment="1">
      <alignment horizontal="center"/>
    </xf>
    <xf numFmtId="3" fontId="27" fillId="3" borderId="3" xfId="5" applyNumberFormat="1" applyFont="1" applyFill="1" applyBorder="1" applyAlignment="1">
      <alignment horizontal="center" vertical="center" wrapText="1"/>
    </xf>
    <xf numFmtId="49" fontId="27" fillId="3" borderId="3" xfId="5" applyNumberFormat="1" applyFont="1" applyFill="1" applyBorder="1" applyAlignment="1">
      <alignment horizontal="center" vertical="center"/>
    </xf>
    <xf numFmtId="3" fontId="27" fillId="3" borderId="3" xfId="5" applyNumberFormat="1" applyFont="1" applyFill="1" applyBorder="1" applyAlignment="1">
      <alignment horizontal="center" vertical="center"/>
    </xf>
    <xf numFmtId="49" fontId="47" fillId="2" borderId="8" xfId="5" applyNumberFormat="1" applyFont="1" applyFill="1" applyBorder="1" applyAlignment="1">
      <alignment horizontal="center" vertical="center"/>
    </xf>
    <xf numFmtId="49" fontId="47" fillId="2" borderId="9" xfId="5" applyNumberFormat="1" applyFont="1" applyFill="1" applyBorder="1" applyAlignment="1">
      <alignment vertical="center"/>
    </xf>
    <xf numFmtId="3" fontId="48" fillId="2" borderId="10" xfId="5" applyNumberFormat="1" applyFont="1" applyFill="1" applyBorder="1"/>
    <xf numFmtId="0" fontId="48" fillId="2" borderId="11" xfId="5" applyFont="1" applyFill="1" applyBorder="1" applyAlignment="1">
      <alignment horizontal="center" vertical="center"/>
    </xf>
    <xf numFmtId="49" fontId="29" fillId="2" borderId="12" xfId="5" applyNumberFormat="1" applyFont="1" applyFill="1" applyBorder="1" applyAlignment="1">
      <alignment vertical="center"/>
    </xf>
    <xf numFmtId="49" fontId="29" fillId="2" borderId="13" xfId="5" applyNumberFormat="1" applyFont="1" applyFill="1" applyBorder="1" applyAlignment="1">
      <alignment vertical="center"/>
    </xf>
    <xf numFmtId="164" fontId="29" fillId="2" borderId="14" xfId="5" applyNumberFormat="1" applyFont="1" applyFill="1" applyBorder="1" applyAlignment="1">
      <alignment horizontal="right" vertical="center"/>
    </xf>
    <xf numFmtId="164" fontId="29" fillId="2" borderId="15" xfId="5" applyNumberFormat="1" applyFont="1" applyFill="1" applyBorder="1" applyAlignment="1">
      <alignment horizontal="right" vertical="center"/>
    </xf>
    <xf numFmtId="49" fontId="29" fillId="2" borderId="17" xfId="5" applyNumberFormat="1" applyFont="1" applyFill="1" applyBorder="1" applyAlignment="1">
      <alignment vertical="center"/>
    </xf>
    <xf numFmtId="49" fontId="29" fillId="2" borderId="18" xfId="5" applyNumberFormat="1" applyFont="1" applyFill="1" applyBorder="1" applyAlignment="1">
      <alignment vertical="center"/>
    </xf>
    <xf numFmtId="164" fontId="29" fillId="2" borderId="19" xfId="5" applyNumberFormat="1" applyFont="1" applyFill="1" applyBorder="1" applyAlignment="1">
      <alignment horizontal="right" vertical="center"/>
    </xf>
    <xf numFmtId="164" fontId="29" fillId="2" borderId="20" xfId="5" applyNumberFormat="1" applyFont="1" applyFill="1" applyBorder="1" applyAlignment="1">
      <alignment horizontal="right" vertical="center"/>
    </xf>
    <xf numFmtId="164" fontId="47" fillId="2" borderId="22" xfId="5" applyNumberFormat="1" applyFont="1" applyFill="1" applyBorder="1" applyAlignment="1">
      <alignment horizontal="right" vertical="center"/>
    </xf>
    <xf numFmtId="49" fontId="47" fillId="2" borderId="23" xfId="5" applyNumberFormat="1" applyFont="1" applyFill="1" applyBorder="1" applyAlignment="1">
      <alignment vertical="center"/>
    </xf>
    <xf numFmtId="164" fontId="48" fillId="2" borderId="24" xfId="5" applyNumberFormat="1" applyFont="1" applyFill="1" applyBorder="1" applyAlignment="1">
      <alignment horizontal="right"/>
    </xf>
    <xf numFmtId="164" fontId="48" fillId="2" borderId="22" xfId="5" applyNumberFormat="1" applyFont="1" applyFill="1" applyBorder="1" applyAlignment="1">
      <alignment horizontal="right"/>
    </xf>
    <xf numFmtId="49" fontId="29" fillId="2" borderId="25" xfId="5" applyNumberFormat="1" applyFont="1" applyFill="1" applyBorder="1" applyAlignment="1">
      <alignment vertical="center"/>
    </xf>
    <xf numFmtId="164" fontId="29" fillId="2" borderId="26" xfId="5" applyNumberFormat="1" applyFont="1" applyFill="1" applyBorder="1" applyAlignment="1">
      <alignment horizontal="right" vertical="center"/>
    </xf>
    <xf numFmtId="164" fontId="29" fillId="2" borderId="27" xfId="5" applyNumberFormat="1" applyFont="1" applyFill="1" applyBorder="1" applyAlignment="1">
      <alignment horizontal="right" vertical="center"/>
    </xf>
    <xf numFmtId="49" fontId="29" fillId="2" borderId="28" xfId="5" applyNumberFormat="1" applyFont="1" applyFill="1" applyBorder="1" applyAlignment="1">
      <alignment vertical="center"/>
    </xf>
    <xf numFmtId="164" fontId="29" fillId="2" borderId="29" xfId="5" applyNumberFormat="1" applyFont="1" applyFill="1" applyBorder="1" applyAlignment="1">
      <alignment horizontal="right" vertical="center"/>
    </xf>
    <xf numFmtId="164" fontId="29" fillId="2" borderId="30" xfId="5" applyNumberFormat="1" applyFont="1" applyFill="1" applyBorder="1" applyAlignment="1">
      <alignment horizontal="right" vertical="center"/>
    </xf>
    <xf numFmtId="164" fontId="47" fillId="2" borderId="8" xfId="5" applyNumberFormat="1" applyFont="1" applyFill="1" applyBorder="1" applyAlignment="1">
      <alignment horizontal="right" vertical="center"/>
    </xf>
    <xf numFmtId="164" fontId="48" fillId="2" borderId="24" xfId="5" applyNumberFormat="1" applyFont="1" applyFill="1" applyBorder="1" applyAlignment="1">
      <alignment horizontal="right" vertical="center"/>
    </xf>
    <xf numFmtId="164" fontId="48" fillId="2" borderId="22" xfId="5" applyNumberFormat="1" applyFont="1" applyFill="1" applyBorder="1" applyAlignment="1">
      <alignment horizontal="right" vertical="center"/>
    </xf>
    <xf numFmtId="164" fontId="47" fillId="2" borderId="8" xfId="5" applyNumberFormat="1" applyFont="1" applyFill="1" applyBorder="1" applyAlignment="1">
      <alignment horizontal="right"/>
    </xf>
    <xf numFmtId="164" fontId="47" fillId="2" borderId="22" xfId="5" applyNumberFormat="1" applyFont="1" applyFill="1" applyBorder="1" applyAlignment="1">
      <alignment horizontal="right"/>
    </xf>
    <xf numFmtId="49" fontId="47" fillId="2" borderId="23" xfId="5" applyNumberFormat="1" applyFont="1" applyFill="1" applyBorder="1" applyAlignment="1">
      <alignment horizontal="left" vertical="center" wrapText="1"/>
    </xf>
    <xf numFmtId="164" fontId="47" fillId="2" borderId="24" xfId="5" applyNumberFormat="1" applyFont="1" applyFill="1" applyBorder="1" applyAlignment="1">
      <alignment horizontal="right"/>
    </xf>
    <xf numFmtId="49" fontId="29" fillId="2" borderId="19" xfId="5" applyNumberFormat="1" applyFont="1" applyFill="1" applyBorder="1" applyAlignment="1">
      <alignment vertical="center"/>
    </xf>
    <xf numFmtId="49" fontId="29" fillId="2" borderId="21" xfId="5" applyNumberFormat="1" applyFont="1" applyFill="1" applyBorder="1" applyAlignment="1">
      <alignment vertical="center"/>
    </xf>
    <xf numFmtId="164" fontId="47" fillId="2" borderId="26" xfId="5" applyNumberFormat="1" applyFont="1" applyFill="1" applyBorder="1" applyAlignment="1">
      <alignment horizontal="right"/>
    </xf>
    <xf numFmtId="164" fontId="47" fillId="2" borderId="27" xfId="5" applyNumberFormat="1" applyFont="1" applyFill="1" applyBorder="1" applyAlignment="1">
      <alignment horizontal="right"/>
    </xf>
    <xf numFmtId="164" fontId="47" fillId="2" borderId="33" xfId="5" applyNumberFormat="1" applyFont="1" applyFill="1" applyBorder="1" applyAlignment="1">
      <alignment horizontal="right"/>
    </xf>
    <xf numFmtId="164" fontId="47" fillId="2" borderId="19" xfId="5" applyNumberFormat="1" applyFont="1" applyFill="1" applyBorder="1" applyAlignment="1">
      <alignment horizontal="right"/>
    </xf>
    <xf numFmtId="164" fontId="47" fillId="2" borderId="20" xfId="5" applyNumberFormat="1" applyFont="1" applyFill="1" applyBorder="1" applyAlignment="1">
      <alignment horizontal="right"/>
    </xf>
    <xf numFmtId="164" fontId="47" fillId="2" borderId="14" xfId="5" applyNumberFormat="1" applyFont="1" applyFill="1" applyBorder="1" applyAlignment="1">
      <alignment horizontal="right" vertical="center"/>
    </xf>
    <xf numFmtId="164" fontId="47" fillId="2" borderId="27" xfId="5" applyNumberFormat="1" applyFont="1" applyFill="1" applyBorder="1" applyAlignment="1">
      <alignment horizontal="right" vertical="center"/>
    </xf>
    <xf numFmtId="164" fontId="47" fillId="2" borderId="31" xfId="5" applyNumberFormat="1" applyFont="1" applyFill="1" applyBorder="1" applyAlignment="1">
      <alignment horizontal="right" vertical="center"/>
    </xf>
    <xf numFmtId="164" fontId="47" fillId="2" borderId="36" xfId="5" applyNumberFormat="1" applyFont="1" applyFill="1" applyBorder="1" applyAlignment="1">
      <alignment horizontal="right"/>
    </xf>
    <xf numFmtId="164" fontId="29" fillId="0" borderId="19" xfId="5" applyNumberFormat="1" applyFont="1" applyBorder="1" applyAlignment="1">
      <alignment horizontal="right"/>
    </xf>
    <xf numFmtId="164" fontId="29" fillId="0" borderId="30" xfId="5" applyNumberFormat="1" applyFont="1" applyBorder="1" applyAlignment="1">
      <alignment horizontal="right"/>
    </xf>
    <xf numFmtId="164" fontId="47" fillId="0" borderId="37" xfId="5" applyNumberFormat="1" applyFont="1" applyBorder="1" applyAlignment="1">
      <alignment horizontal="right"/>
    </xf>
    <xf numFmtId="164" fontId="47" fillId="0" borderId="15" xfId="5" applyNumberFormat="1" applyFont="1" applyBorder="1" applyAlignment="1">
      <alignment horizontal="right"/>
    </xf>
    <xf numFmtId="164" fontId="47" fillId="0" borderId="38" xfId="5" applyNumberFormat="1" applyFont="1" applyBorder="1" applyAlignment="1">
      <alignment horizontal="right"/>
    </xf>
    <xf numFmtId="164" fontId="47" fillId="0" borderId="20" xfId="5" applyNumberFormat="1" applyFont="1" applyBorder="1" applyAlignment="1">
      <alignment horizontal="right"/>
    </xf>
    <xf numFmtId="164" fontId="47" fillId="2" borderId="6" xfId="5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right"/>
    </xf>
    <xf numFmtId="0" fontId="42" fillId="0" borderId="0" xfId="0" applyFont="1" applyAlignment="1">
      <alignment horizontal="center"/>
    </xf>
    <xf numFmtId="4" fontId="11" fillId="0" borderId="4" xfId="0" applyNumberFormat="1" applyFont="1" applyBorder="1" applyAlignment="1">
      <alignment horizontal="center"/>
    </xf>
    <xf numFmtId="4" fontId="40" fillId="0" borderId="4" xfId="0" applyNumberFormat="1" applyFont="1" applyBorder="1" applyAlignment="1">
      <alignment horizontal="center"/>
    </xf>
    <xf numFmtId="4" fontId="42" fillId="0" borderId="4" xfId="0" applyNumberFormat="1" applyFont="1" applyBorder="1" applyAlignment="1">
      <alignment horizontal="center"/>
    </xf>
    <xf numFmtId="4" fontId="45" fillId="0" borderId="4" xfId="0" applyNumberFormat="1" applyFont="1" applyBorder="1" applyAlignment="1">
      <alignment horizontal="center"/>
    </xf>
    <xf numFmtId="4" fontId="44" fillId="0" borderId="4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4" fontId="34" fillId="2" borderId="3" xfId="0" applyNumberFormat="1" applyFont="1" applyFill="1" applyBorder="1" applyAlignment="1">
      <alignment horizontal="center"/>
    </xf>
    <xf numFmtId="4" fontId="42" fillId="0" borderId="4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3" fontId="27" fillId="3" borderId="1" xfId="5" applyNumberFormat="1" applyFont="1" applyFill="1" applyBorder="1" applyAlignment="1">
      <alignment horizontal="center" vertical="center" wrapText="1"/>
    </xf>
    <xf numFmtId="164" fontId="51" fillId="2" borderId="3" xfId="0" applyNumberFormat="1" applyFont="1" applyFill="1" applyBorder="1" applyAlignment="1">
      <alignment horizontal="right"/>
    </xf>
    <xf numFmtId="0" fontId="5" fillId="2" borderId="0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15" fillId="0" borderId="0" xfId="0" quotePrefix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2" borderId="0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7" fillId="2" borderId="0" xfId="3" applyFont="1" applyFill="1" applyAlignment="1">
      <alignment horizontal="center" vertical="center" wrapText="1"/>
    </xf>
    <xf numFmtId="0" fontId="29" fillId="2" borderId="0" xfId="3" applyFont="1" applyFill="1" applyAlignment="1">
      <alignment vertical="center" wrapText="1"/>
    </xf>
    <xf numFmtId="0" fontId="22" fillId="2" borderId="0" xfId="3" applyFont="1" applyFill="1" applyAlignment="1">
      <alignment horizontal="center" vertical="center" wrapText="1"/>
    </xf>
    <xf numFmtId="0" fontId="29" fillId="2" borderId="0" xfId="3" applyFont="1" applyFill="1" applyAlignment="1">
      <alignment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 indent="1"/>
    </xf>
    <xf numFmtId="0" fontId="34" fillId="2" borderId="2" xfId="0" applyFont="1" applyFill="1" applyBorder="1" applyAlignment="1">
      <alignment horizontal="left" vertical="center" wrapText="1" indent="1"/>
    </xf>
    <xf numFmtId="0" fontId="34" fillId="2" borderId="4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33" fillId="3" borderId="2" xfId="0" applyFont="1" applyFill="1" applyBorder="1" applyAlignment="1">
      <alignment horizontal="center" vertical="center" wrapText="1"/>
    </xf>
    <xf numFmtId="3" fontId="47" fillId="2" borderId="19" xfId="5" applyNumberFormat="1" applyFont="1" applyFill="1" applyBorder="1" applyAlignment="1">
      <alignment horizontal="center"/>
    </xf>
    <xf numFmtId="3" fontId="47" fillId="2" borderId="21" xfId="5" applyNumberFormat="1" applyFont="1" applyFill="1" applyBorder="1" applyAlignment="1">
      <alignment horizontal="center"/>
    </xf>
    <xf numFmtId="49" fontId="47" fillId="2" borderId="1" xfId="5" applyNumberFormat="1" applyFont="1" applyFill="1" applyBorder="1" applyAlignment="1">
      <alignment horizontal="right" vertical="center"/>
    </xf>
    <xf numFmtId="49" fontId="47" fillId="2" borderId="2" xfId="5" applyNumberFormat="1" applyFont="1" applyFill="1" applyBorder="1" applyAlignment="1">
      <alignment horizontal="right" vertical="center"/>
    </xf>
    <xf numFmtId="49" fontId="47" fillId="2" borderId="4" xfId="5" applyNumberFormat="1" applyFont="1" applyFill="1" applyBorder="1" applyAlignment="1">
      <alignment horizontal="right" vertical="center"/>
    </xf>
    <xf numFmtId="3" fontId="47" fillId="2" borderId="14" xfId="5" applyNumberFormat="1" applyFont="1" applyFill="1" applyBorder="1" applyAlignment="1">
      <alignment horizontal="center"/>
    </xf>
    <xf numFmtId="3" fontId="47" fillId="2" borderId="16" xfId="5" applyNumberFormat="1" applyFont="1" applyFill="1" applyBorder="1" applyAlignment="1">
      <alignment horizontal="center"/>
    </xf>
    <xf numFmtId="3" fontId="47" fillId="2" borderId="31" xfId="5" applyNumberFormat="1" applyFont="1" applyFill="1" applyBorder="1" applyAlignment="1">
      <alignment horizontal="center"/>
    </xf>
    <xf numFmtId="3" fontId="47" fillId="2" borderId="32" xfId="5" applyNumberFormat="1" applyFont="1" applyFill="1" applyBorder="1" applyAlignment="1">
      <alignment horizontal="center"/>
    </xf>
    <xf numFmtId="3" fontId="47" fillId="2" borderId="35" xfId="5" applyNumberFormat="1" applyFont="1" applyFill="1" applyBorder="1" applyAlignment="1">
      <alignment horizontal="center"/>
    </xf>
    <xf numFmtId="3" fontId="47" fillId="2" borderId="12" xfId="5" applyNumberFormat="1" applyFont="1" applyFill="1" applyBorder="1" applyAlignment="1">
      <alignment horizontal="center"/>
    </xf>
    <xf numFmtId="3" fontId="47" fillId="2" borderId="13" xfId="5" applyNumberFormat="1" applyFont="1" applyFill="1" applyBorder="1" applyAlignment="1">
      <alignment horizontal="center"/>
    </xf>
    <xf numFmtId="3" fontId="49" fillId="2" borderId="12" xfId="5" applyNumberFormat="1" applyFont="1" applyFill="1" applyBorder="1" applyAlignment="1">
      <alignment horizontal="center"/>
    </xf>
    <xf numFmtId="3" fontId="49" fillId="2" borderId="13" xfId="5" applyNumberFormat="1" applyFont="1" applyFill="1" applyBorder="1" applyAlignment="1">
      <alignment horizontal="center"/>
    </xf>
    <xf numFmtId="3" fontId="49" fillId="2" borderId="31" xfId="5" applyNumberFormat="1" applyFont="1" applyFill="1" applyBorder="1" applyAlignment="1">
      <alignment horizontal="center"/>
    </xf>
    <xf numFmtId="3" fontId="49" fillId="2" borderId="34" xfId="5" applyNumberFormat="1" applyFont="1" applyFill="1" applyBorder="1" applyAlignment="1">
      <alignment horizontal="center"/>
    </xf>
    <xf numFmtId="3" fontId="47" fillId="2" borderId="17" xfId="5" applyNumberFormat="1" applyFont="1" applyFill="1" applyBorder="1" applyAlignment="1">
      <alignment horizontal="center"/>
    </xf>
    <xf numFmtId="3" fontId="47" fillId="2" borderId="18" xfId="5" applyNumberFormat="1" applyFont="1" applyFill="1" applyBorder="1" applyAlignment="1">
      <alignment horizontal="center"/>
    </xf>
    <xf numFmtId="3" fontId="50" fillId="2" borderId="0" xfId="5" applyNumberFormat="1" applyFont="1" applyFill="1" applyAlignment="1">
      <alignment horizontal="center" vertical="center" wrapText="1"/>
    </xf>
    <xf numFmtId="49" fontId="49" fillId="2" borderId="1" xfId="5" applyNumberFormat="1" applyFont="1" applyFill="1" applyBorder="1" applyAlignment="1">
      <alignment horizontal="center" vertical="center"/>
    </xf>
    <xf numFmtId="49" fontId="49" fillId="2" borderId="2" xfId="5" applyNumberFormat="1" applyFont="1" applyFill="1" applyBorder="1" applyAlignment="1">
      <alignment horizontal="center" vertical="center"/>
    </xf>
  </cellXfs>
  <cellStyles count="6">
    <cellStyle name="Normalno" xfId="0" builtinId="0"/>
    <cellStyle name="Normalno 2" xfId="3" xr:uid="{48C5F1E9-FE6C-42A9-A226-F7044D9892F9}"/>
    <cellStyle name="Normalno 3 2" xfId="5" xr:uid="{1EF77CDB-2C5F-40C7-8C84-CC744B20B35E}"/>
    <cellStyle name="Normalno 4" xfId="4" xr:uid="{921CD65C-1205-472B-8C66-75A770E3552C}"/>
    <cellStyle name="Obično_List4" xfId="1" xr:uid="{00000000-0005-0000-0000-000001000000}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5"/>
  <sheetViews>
    <sheetView topLeftCell="B1" zoomScaleNormal="100" workbookViewId="0">
      <selection activeCell="B5" sqref="B5:L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244" t="s">
        <v>232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2"/>
    </row>
    <row r="2" spans="2:13" ht="18" customHeight="1" x14ac:dyDescent="0.25"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"/>
    </row>
    <row r="3" spans="2:13" ht="15.75" customHeight="1" x14ac:dyDescent="0.25">
      <c r="B3" s="244" t="s">
        <v>10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1"/>
    </row>
    <row r="4" spans="2:13" ht="18" x14ac:dyDescent="0.25">
      <c r="B4" s="262"/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3"/>
    </row>
    <row r="5" spans="2:13" ht="18" customHeight="1" x14ac:dyDescent="0.25">
      <c r="B5" s="244" t="s">
        <v>37</v>
      </c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0"/>
    </row>
    <row r="6" spans="2:13" ht="18" customHeight="1" x14ac:dyDescent="0.25"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0"/>
    </row>
    <row r="7" spans="2:13" ht="18" customHeight="1" x14ac:dyDescent="0.25">
      <c r="B7" s="261" t="s">
        <v>40</v>
      </c>
      <c r="C7" s="261"/>
      <c r="D7" s="261"/>
      <c r="E7" s="261"/>
      <c r="F7" s="261"/>
      <c r="G7" s="40"/>
      <c r="H7" s="36"/>
      <c r="I7" s="36"/>
      <c r="J7" s="36"/>
      <c r="K7" s="37"/>
      <c r="L7" s="37"/>
    </row>
    <row r="8" spans="2:13" ht="25.5" x14ac:dyDescent="0.25">
      <c r="B8" s="254" t="s">
        <v>7</v>
      </c>
      <c r="C8" s="254"/>
      <c r="D8" s="254"/>
      <c r="E8" s="254"/>
      <c r="F8" s="254"/>
      <c r="G8" s="23" t="s">
        <v>41</v>
      </c>
      <c r="H8" s="23" t="s">
        <v>43</v>
      </c>
      <c r="I8" s="23" t="s">
        <v>35</v>
      </c>
      <c r="J8" s="23" t="s">
        <v>42</v>
      </c>
      <c r="K8" s="23" t="s">
        <v>17</v>
      </c>
      <c r="L8" s="23" t="s">
        <v>36</v>
      </c>
    </row>
    <row r="9" spans="2:13" x14ac:dyDescent="0.25">
      <c r="B9" s="255">
        <v>1</v>
      </c>
      <c r="C9" s="255"/>
      <c r="D9" s="255"/>
      <c r="E9" s="255"/>
      <c r="F9" s="256"/>
      <c r="G9" s="27">
        <v>2</v>
      </c>
      <c r="H9" s="26">
        <v>3</v>
      </c>
      <c r="I9" s="26">
        <v>4</v>
      </c>
      <c r="J9" s="26">
        <v>5</v>
      </c>
      <c r="K9" s="41" t="s">
        <v>26</v>
      </c>
      <c r="L9" s="26" t="s">
        <v>27</v>
      </c>
    </row>
    <row r="10" spans="2:13" x14ac:dyDescent="0.25">
      <c r="B10" s="250" t="s">
        <v>19</v>
      </c>
      <c r="C10" s="251"/>
      <c r="D10" s="251"/>
      <c r="E10" s="251"/>
      <c r="F10" s="252"/>
      <c r="G10" s="42">
        <v>2596156.3199999998</v>
      </c>
      <c r="H10" s="43">
        <v>3577307</v>
      </c>
      <c r="I10" s="44">
        <v>3670639.35</v>
      </c>
      <c r="J10" s="44">
        <v>3035212.94</v>
      </c>
      <c r="K10" s="63">
        <v>116.9</v>
      </c>
      <c r="L10" s="67">
        <v>82.69</v>
      </c>
    </row>
    <row r="11" spans="2:13" x14ac:dyDescent="0.25">
      <c r="B11" s="253" t="s">
        <v>18</v>
      </c>
      <c r="C11" s="252"/>
      <c r="D11" s="252"/>
      <c r="E11" s="252"/>
      <c r="F11" s="252"/>
      <c r="G11" s="42">
        <v>0</v>
      </c>
      <c r="H11" s="43">
        <v>664</v>
      </c>
      <c r="I11" s="44">
        <v>664</v>
      </c>
      <c r="J11" s="44">
        <v>0</v>
      </c>
      <c r="K11" s="66">
        <v>0</v>
      </c>
      <c r="L11" s="67">
        <v>0</v>
      </c>
    </row>
    <row r="12" spans="2:13" x14ac:dyDescent="0.25">
      <c r="B12" s="247" t="s">
        <v>0</v>
      </c>
      <c r="C12" s="248"/>
      <c r="D12" s="248"/>
      <c r="E12" s="248"/>
      <c r="F12" s="249"/>
      <c r="G12" s="42">
        <v>2596156.3199999998</v>
      </c>
      <c r="H12" s="43">
        <v>3577971</v>
      </c>
      <c r="I12" s="44">
        <v>3671303.35</v>
      </c>
      <c r="J12" s="44">
        <v>3035212.94</v>
      </c>
      <c r="K12" s="65">
        <v>116.9</v>
      </c>
      <c r="L12" s="68">
        <v>82.68</v>
      </c>
    </row>
    <row r="13" spans="2:13" x14ac:dyDescent="0.25">
      <c r="B13" s="260" t="s">
        <v>20</v>
      </c>
      <c r="C13" s="251"/>
      <c r="D13" s="251"/>
      <c r="E13" s="251"/>
      <c r="F13" s="251"/>
      <c r="G13" s="42">
        <v>2551339.31</v>
      </c>
      <c r="H13" s="43">
        <v>3450956</v>
      </c>
      <c r="I13" s="44">
        <v>3508163.62</v>
      </c>
      <c r="J13" s="44">
        <v>2912005.32</v>
      </c>
      <c r="K13" s="64">
        <v>114.1</v>
      </c>
      <c r="L13" s="60">
        <v>83.01</v>
      </c>
    </row>
    <row r="14" spans="2:13" x14ac:dyDescent="0.25">
      <c r="B14" s="258" t="s">
        <v>21</v>
      </c>
      <c r="C14" s="252"/>
      <c r="D14" s="252"/>
      <c r="E14" s="252"/>
      <c r="F14" s="252"/>
      <c r="G14" s="42">
        <v>76253.919999999998</v>
      </c>
      <c r="H14" s="43">
        <v>127015</v>
      </c>
      <c r="I14" s="44">
        <v>163139.73000000001</v>
      </c>
      <c r="J14" s="44">
        <v>83773.13</v>
      </c>
      <c r="K14" s="64">
        <v>109.9</v>
      </c>
      <c r="L14" s="60">
        <v>51.35</v>
      </c>
    </row>
    <row r="15" spans="2:13" x14ac:dyDescent="0.25">
      <c r="B15" s="18" t="s">
        <v>1</v>
      </c>
      <c r="C15" s="35"/>
      <c r="D15" s="35"/>
      <c r="E15" s="35"/>
      <c r="F15" s="35"/>
      <c r="G15" s="42">
        <v>2627593.23</v>
      </c>
      <c r="H15" s="43">
        <v>3577971</v>
      </c>
      <c r="I15" s="44">
        <v>3671303.35</v>
      </c>
      <c r="J15" s="44">
        <v>2995778.45</v>
      </c>
      <c r="K15" s="65">
        <v>114</v>
      </c>
      <c r="L15" s="68">
        <v>81.599999999999994</v>
      </c>
    </row>
    <row r="16" spans="2:13" x14ac:dyDescent="0.25">
      <c r="B16" s="259" t="s">
        <v>2</v>
      </c>
      <c r="C16" s="248"/>
      <c r="D16" s="248"/>
      <c r="E16" s="248"/>
      <c r="F16" s="248"/>
      <c r="G16" s="42">
        <v>31436.91</v>
      </c>
      <c r="H16" s="45"/>
      <c r="I16" s="44">
        <v>0</v>
      </c>
      <c r="J16" s="44">
        <v>39434.49</v>
      </c>
      <c r="K16" s="61"/>
      <c r="L16" s="62"/>
    </row>
    <row r="17" spans="1:49" ht="18" x14ac:dyDescent="0.25"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1"/>
    </row>
    <row r="18" spans="1:49" ht="18" customHeight="1" x14ac:dyDescent="0.25">
      <c r="B18" s="239"/>
      <c r="C18" s="239"/>
      <c r="D18" s="239"/>
      <c r="E18" s="239"/>
      <c r="F18" s="239"/>
      <c r="G18" s="149"/>
      <c r="H18" s="158"/>
      <c r="I18" s="158"/>
      <c r="J18" s="158"/>
      <c r="K18" s="159"/>
      <c r="L18" s="159"/>
      <c r="M18" s="1"/>
    </row>
    <row r="19" spans="1:49" x14ac:dyDescent="0.25">
      <c r="B19" s="242"/>
      <c r="C19" s="242"/>
      <c r="D19" s="242"/>
      <c r="E19" s="242"/>
      <c r="F19" s="242"/>
      <c r="G19" s="160"/>
      <c r="H19" s="78"/>
      <c r="I19" s="78"/>
      <c r="J19" s="78"/>
      <c r="K19" s="78"/>
      <c r="L19" s="78"/>
    </row>
    <row r="20" spans="1:49" x14ac:dyDescent="0.25">
      <c r="B20" s="243"/>
      <c r="C20" s="243"/>
      <c r="D20" s="243"/>
      <c r="E20" s="243"/>
      <c r="F20" s="243"/>
      <c r="G20" s="161"/>
      <c r="H20" s="79"/>
      <c r="I20" s="79"/>
      <c r="J20" s="79"/>
      <c r="K20" s="79"/>
      <c r="L20" s="79"/>
    </row>
    <row r="21" spans="1:49" ht="15.75" customHeight="1" x14ac:dyDescent="0.25">
      <c r="B21" s="240"/>
      <c r="C21" s="240"/>
      <c r="D21" s="240"/>
      <c r="E21" s="240"/>
      <c r="F21" s="240"/>
      <c r="G21" s="162"/>
      <c r="H21" s="163"/>
      <c r="I21" s="163"/>
      <c r="J21" s="163"/>
      <c r="K21" s="163"/>
      <c r="L21" s="163"/>
    </row>
    <row r="22" spans="1:49" x14ac:dyDescent="0.25">
      <c r="B22" s="240"/>
      <c r="C22" s="241"/>
      <c r="D22" s="241"/>
      <c r="E22" s="241"/>
      <c r="F22" s="241"/>
      <c r="G22" s="164"/>
      <c r="H22" s="163"/>
      <c r="I22" s="163"/>
      <c r="J22" s="163"/>
      <c r="K22" s="163"/>
      <c r="L22" s="163"/>
    </row>
    <row r="23" spans="1:49" ht="15" customHeight="1" x14ac:dyDescent="0.25">
      <c r="B23" s="238"/>
      <c r="C23" s="238"/>
      <c r="D23" s="238"/>
      <c r="E23" s="238"/>
      <c r="F23" s="238"/>
      <c r="G23" s="166"/>
      <c r="H23" s="78"/>
      <c r="I23" s="78"/>
      <c r="J23" s="78"/>
      <c r="K23" s="78"/>
      <c r="L23" s="78"/>
    </row>
    <row r="24" spans="1:49" s="29" customFormat="1" ht="15" customHeight="1" x14ac:dyDescent="0.25">
      <c r="A24"/>
      <c r="B24" s="240"/>
      <c r="C24" s="241"/>
      <c r="D24" s="241"/>
      <c r="E24" s="241"/>
      <c r="F24" s="241"/>
      <c r="G24" s="164"/>
      <c r="H24" s="163"/>
      <c r="I24" s="163"/>
      <c r="J24" s="163"/>
      <c r="K24" s="163"/>
      <c r="L24" s="16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240"/>
      <c r="C25" s="241"/>
      <c r="D25" s="241"/>
      <c r="E25" s="241"/>
      <c r="F25" s="241"/>
      <c r="G25" s="164"/>
      <c r="H25" s="163"/>
      <c r="I25" s="163"/>
      <c r="J25" s="163"/>
      <c r="K25" s="163"/>
      <c r="L25" s="16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4" customFormat="1" x14ac:dyDescent="0.25">
      <c r="A26" s="33"/>
      <c r="B26" s="238"/>
      <c r="C26" s="238"/>
      <c r="D26" s="238"/>
      <c r="E26" s="238"/>
      <c r="F26" s="238"/>
      <c r="G26" s="166"/>
      <c r="H26" s="167"/>
      <c r="I26" s="167"/>
      <c r="J26" s="167"/>
      <c r="K26" s="167"/>
      <c r="L26" s="167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</row>
    <row r="27" spans="1:49" ht="15.75" x14ac:dyDescent="0.25">
      <c r="B27" s="257"/>
      <c r="C27" s="257"/>
      <c r="D27" s="257"/>
      <c r="E27" s="257"/>
      <c r="F27" s="257"/>
      <c r="G27" s="168"/>
      <c r="H27" s="169"/>
      <c r="I27" s="169"/>
      <c r="J27" s="169"/>
      <c r="K27" s="169"/>
      <c r="L27" s="169"/>
    </row>
    <row r="28" spans="1:49" x14ac:dyDescent="0.25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49" x14ac:dyDescent="0.25"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</row>
    <row r="30" spans="1:49" x14ac:dyDescent="0.25"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</row>
    <row r="31" spans="1:49" ht="15" customHeight="1" x14ac:dyDescent="0.25"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</row>
    <row r="32" spans="1:49" ht="15" customHeight="1" x14ac:dyDescent="0.25"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</row>
    <row r="33" spans="2:12" ht="36.75" customHeight="1" x14ac:dyDescent="0.25"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</row>
    <row r="34" spans="2:12" ht="15" customHeight="1" x14ac:dyDescent="0.25"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</row>
    <row r="35" spans="2:12" x14ac:dyDescent="0.25"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</row>
  </sheetData>
  <mergeCells count="30">
    <mergeCell ref="B2:L2"/>
    <mergeCell ref="B4:L4"/>
    <mergeCell ref="B6:L6"/>
    <mergeCell ref="B17:L17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92"/>
  <sheetViews>
    <sheetView topLeftCell="A7" zoomScale="90" zoomScaleNormal="90" workbookViewId="0">
      <selection activeCell="J80" sqref="J8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9" width="25.28515625" customWidth="1"/>
    <col min="10" max="11" width="15.7109375" customWidth="1"/>
  </cols>
  <sheetData>
    <row r="1" spans="2:11" ht="18" x14ac:dyDescent="0.25"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2:11" ht="15.75" customHeight="1" x14ac:dyDescent="0.25">
      <c r="B2" s="244" t="s">
        <v>10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2:11" ht="15.75" customHeight="1" x14ac:dyDescent="0.25">
      <c r="B3" s="244" t="s">
        <v>39</v>
      </c>
      <c r="C3" s="244"/>
      <c r="D3" s="244"/>
      <c r="E3" s="244"/>
      <c r="F3" s="244"/>
      <c r="G3" s="244"/>
      <c r="H3" s="244"/>
      <c r="I3" s="244"/>
      <c r="J3" s="244"/>
      <c r="K3" s="244"/>
    </row>
    <row r="4" spans="2:11" ht="18" x14ac:dyDescent="0.25">
      <c r="B4" s="262"/>
      <c r="C4" s="262"/>
      <c r="D4" s="262"/>
      <c r="E4" s="262"/>
      <c r="F4" s="262"/>
      <c r="G4" s="262"/>
      <c r="H4" s="262"/>
      <c r="I4" s="262"/>
      <c r="J4" s="262"/>
      <c r="K4" s="262"/>
    </row>
    <row r="5" spans="2:11" ht="15.75" customHeight="1" x14ac:dyDescent="0.25">
      <c r="B5" s="244" t="s">
        <v>120</v>
      </c>
      <c r="C5" s="244"/>
      <c r="D5" s="244"/>
      <c r="E5" s="244"/>
      <c r="F5" s="244"/>
      <c r="G5" s="244"/>
      <c r="H5" s="244"/>
      <c r="I5" s="244"/>
      <c r="J5" s="244"/>
      <c r="K5" s="244"/>
    </row>
    <row r="6" spans="2:11" ht="18" x14ac:dyDescent="0.25">
      <c r="B6" s="270"/>
      <c r="C6" s="270"/>
      <c r="D6" s="270"/>
      <c r="E6" s="270"/>
      <c r="F6" s="270"/>
      <c r="G6" s="270"/>
      <c r="H6" s="270"/>
      <c r="I6" s="270"/>
      <c r="J6" s="270"/>
      <c r="K6" s="270"/>
    </row>
    <row r="7" spans="2:11" ht="45" customHeight="1" x14ac:dyDescent="0.25">
      <c r="B7" s="267" t="s">
        <v>7</v>
      </c>
      <c r="C7" s="268"/>
      <c r="D7" s="268"/>
      <c r="E7" s="268"/>
      <c r="F7" s="269"/>
      <c r="G7" s="28" t="s">
        <v>44</v>
      </c>
      <c r="H7" s="28" t="s">
        <v>35</v>
      </c>
      <c r="I7" s="28" t="s">
        <v>45</v>
      </c>
      <c r="J7" s="28" t="s">
        <v>17</v>
      </c>
      <c r="K7" s="28" t="s">
        <v>36</v>
      </c>
    </row>
    <row r="8" spans="2:11" x14ac:dyDescent="0.25">
      <c r="B8" s="264">
        <v>1</v>
      </c>
      <c r="C8" s="265"/>
      <c r="D8" s="265"/>
      <c r="E8" s="265"/>
      <c r="F8" s="266"/>
      <c r="G8" s="30">
        <v>2</v>
      </c>
      <c r="H8" s="30">
        <v>4</v>
      </c>
      <c r="I8" s="30">
        <v>5</v>
      </c>
      <c r="J8" s="30" t="s">
        <v>26</v>
      </c>
      <c r="K8" s="30" t="s">
        <v>27</v>
      </c>
    </row>
    <row r="9" spans="2:11" x14ac:dyDescent="0.25">
      <c r="B9" s="6"/>
      <c r="C9" s="6"/>
      <c r="D9" s="6"/>
      <c r="E9" s="6"/>
      <c r="F9" s="6" t="s">
        <v>34</v>
      </c>
      <c r="G9" s="46">
        <v>2596156.3199999998</v>
      </c>
      <c r="H9" s="46">
        <v>3671303.35</v>
      </c>
      <c r="I9" s="47">
        <v>3035212.94</v>
      </c>
      <c r="J9" s="47">
        <v>116.9</v>
      </c>
      <c r="K9" s="47">
        <v>82.67</v>
      </c>
    </row>
    <row r="10" spans="2:11" x14ac:dyDescent="0.25">
      <c r="B10" s="6">
        <v>6</v>
      </c>
      <c r="C10" s="6"/>
      <c r="D10" s="6"/>
      <c r="E10" s="6"/>
      <c r="F10" s="6" t="s">
        <v>3</v>
      </c>
      <c r="G10" s="46">
        <v>2596156.3199999998</v>
      </c>
      <c r="H10" s="46">
        <v>3670639.35</v>
      </c>
      <c r="I10" s="47">
        <v>3035212.94</v>
      </c>
      <c r="J10" s="47">
        <v>116.9</v>
      </c>
      <c r="K10" s="47">
        <v>114</v>
      </c>
    </row>
    <row r="11" spans="2:11" x14ac:dyDescent="0.25">
      <c r="B11" s="6"/>
      <c r="C11" s="6">
        <v>63</v>
      </c>
      <c r="D11" s="11"/>
      <c r="E11" s="11"/>
      <c r="F11" s="11" t="s">
        <v>101</v>
      </c>
      <c r="G11" s="46">
        <v>2176130.9</v>
      </c>
      <c r="H11" s="46">
        <v>2992680.4</v>
      </c>
      <c r="I11" s="47">
        <v>2592426.52</v>
      </c>
      <c r="J11" s="47">
        <v>119.1</v>
      </c>
      <c r="K11" s="47">
        <v>92.93</v>
      </c>
    </row>
    <row r="12" spans="2:11" x14ac:dyDescent="0.25">
      <c r="B12" s="6"/>
      <c r="C12" s="6"/>
      <c r="D12" s="11">
        <v>633</v>
      </c>
      <c r="E12" s="11"/>
      <c r="F12" s="11" t="s">
        <v>104</v>
      </c>
      <c r="G12" s="46">
        <v>84283.35</v>
      </c>
      <c r="H12" s="46">
        <v>123565</v>
      </c>
      <c r="I12" s="47">
        <v>38323.5</v>
      </c>
      <c r="J12" s="47">
        <v>45.5</v>
      </c>
      <c r="K12" s="47">
        <v>31.01</v>
      </c>
    </row>
    <row r="13" spans="2:11" x14ac:dyDescent="0.25">
      <c r="B13" s="6"/>
      <c r="C13" s="6"/>
      <c r="D13" s="11"/>
      <c r="E13" s="11">
        <v>6331</v>
      </c>
      <c r="F13" s="11" t="s">
        <v>104</v>
      </c>
      <c r="G13" s="46">
        <v>84283.35</v>
      </c>
      <c r="H13" s="46">
        <v>123565</v>
      </c>
      <c r="I13" s="47">
        <v>38323.5</v>
      </c>
      <c r="J13" s="47">
        <v>45.5</v>
      </c>
      <c r="K13" s="47">
        <v>31.01</v>
      </c>
    </row>
    <row r="14" spans="2:11" x14ac:dyDescent="0.25">
      <c r="B14" s="7"/>
      <c r="C14" s="7"/>
      <c r="D14" s="7">
        <v>636</v>
      </c>
      <c r="E14" s="7"/>
      <c r="F14" s="7" t="s">
        <v>46</v>
      </c>
      <c r="G14" s="46">
        <v>2091847.55</v>
      </c>
      <c r="H14" s="46">
        <v>2819609.4</v>
      </c>
      <c r="I14" s="47">
        <v>2554103.02</v>
      </c>
      <c r="J14" s="47">
        <v>122.1</v>
      </c>
      <c r="K14" s="47">
        <v>92.93</v>
      </c>
    </row>
    <row r="15" spans="2:11" x14ac:dyDescent="0.25">
      <c r="B15" s="7"/>
      <c r="C15" s="7"/>
      <c r="D15" s="7"/>
      <c r="E15" s="7">
        <v>6361</v>
      </c>
      <c r="F15" s="7" t="s">
        <v>47</v>
      </c>
      <c r="G15" s="46">
        <v>2090785.77</v>
      </c>
      <c r="H15" s="46">
        <v>2748337.4</v>
      </c>
      <c r="I15" s="47">
        <v>2554103.02</v>
      </c>
      <c r="J15" s="47">
        <v>122.2</v>
      </c>
      <c r="K15" s="47">
        <v>92.93</v>
      </c>
    </row>
    <row r="16" spans="2:11" x14ac:dyDescent="0.25">
      <c r="B16" s="7"/>
      <c r="C16" s="7"/>
      <c r="D16" s="8"/>
      <c r="E16" s="8">
        <v>6362</v>
      </c>
      <c r="F16" s="7" t="s">
        <v>48</v>
      </c>
      <c r="G16" s="46">
        <v>1061.78</v>
      </c>
      <c r="H16" s="46">
        <v>71272</v>
      </c>
      <c r="I16" s="47">
        <v>0</v>
      </c>
      <c r="J16" s="47"/>
      <c r="K16" s="47"/>
    </row>
    <row r="17" spans="2:11" x14ac:dyDescent="0.25">
      <c r="B17" s="7"/>
      <c r="C17" s="7"/>
      <c r="D17" s="8">
        <v>638</v>
      </c>
      <c r="E17" s="8"/>
      <c r="F17" s="7" t="s">
        <v>49</v>
      </c>
      <c r="G17" s="46">
        <v>0</v>
      </c>
      <c r="H17" s="46">
        <v>26943</v>
      </c>
      <c r="I17" s="47">
        <v>0</v>
      </c>
      <c r="J17" s="47"/>
      <c r="K17" s="47"/>
    </row>
    <row r="18" spans="2:11" x14ac:dyDescent="0.25">
      <c r="B18" s="7"/>
      <c r="C18" s="7"/>
      <c r="D18" s="8"/>
      <c r="E18" s="8">
        <v>6381</v>
      </c>
      <c r="F18" s="7" t="s">
        <v>50</v>
      </c>
      <c r="G18" s="46">
        <v>0</v>
      </c>
      <c r="H18" s="46">
        <v>26943</v>
      </c>
      <c r="I18" s="47">
        <v>0</v>
      </c>
      <c r="J18" s="47"/>
      <c r="K18" s="47"/>
    </row>
    <row r="19" spans="2:11" x14ac:dyDescent="0.25">
      <c r="B19" s="7"/>
      <c r="C19" s="17">
        <v>64</v>
      </c>
      <c r="D19" s="8"/>
      <c r="E19" s="8"/>
      <c r="F19" s="7" t="s">
        <v>54</v>
      </c>
      <c r="G19" s="46">
        <v>134.57</v>
      </c>
      <c r="H19" s="46">
        <v>664</v>
      </c>
      <c r="I19" s="47">
        <v>45.69</v>
      </c>
      <c r="J19" s="47">
        <v>34</v>
      </c>
      <c r="K19" s="47">
        <v>69.23</v>
      </c>
    </row>
    <row r="20" spans="2:11" x14ac:dyDescent="0.25">
      <c r="B20" s="7"/>
      <c r="C20" s="7"/>
      <c r="D20" s="8">
        <v>641</v>
      </c>
      <c r="E20" s="8"/>
      <c r="F20" s="7" t="s">
        <v>55</v>
      </c>
      <c r="G20" s="46">
        <v>134.57</v>
      </c>
      <c r="H20" s="46">
        <v>664</v>
      </c>
      <c r="I20" s="47">
        <v>45.69</v>
      </c>
      <c r="J20" s="47">
        <v>34</v>
      </c>
      <c r="K20" s="47">
        <v>69.23</v>
      </c>
    </row>
    <row r="21" spans="2:11" x14ac:dyDescent="0.25">
      <c r="B21" s="7"/>
      <c r="C21" s="7"/>
      <c r="D21" s="8"/>
      <c r="E21" s="8">
        <v>6413</v>
      </c>
      <c r="F21" s="7" t="s">
        <v>56</v>
      </c>
      <c r="G21" s="46">
        <v>134.57</v>
      </c>
      <c r="H21" s="46">
        <v>664</v>
      </c>
      <c r="I21" s="47">
        <v>45.69</v>
      </c>
      <c r="J21" s="47">
        <v>34</v>
      </c>
      <c r="K21" s="47">
        <v>69.23</v>
      </c>
    </row>
    <row r="22" spans="2:11" x14ac:dyDescent="0.25">
      <c r="B22" s="7"/>
      <c r="C22" s="17">
        <v>65</v>
      </c>
      <c r="D22" s="8"/>
      <c r="E22" s="8"/>
      <c r="F22" s="7" t="s">
        <v>57</v>
      </c>
      <c r="G22" s="46">
        <v>73451.86</v>
      </c>
      <c r="H22" s="46">
        <v>103615</v>
      </c>
      <c r="I22" s="47">
        <v>31228.61</v>
      </c>
      <c r="J22" s="47">
        <v>42.5</v>
      </c>
      <c r="K22" s="47">
        <v>30.14</v>
      </c>
    </row>
    <row r="23" spans="2:11" x14ac:dyDescent="0.25">
      <c r="B23" s="7"/>
      <c r="C23" s="7"/>
      <c r="D23" s="8">
        <v>652</v>
      </c>
      <c r="E23" s="8"/>
      <c r="F23" s="7" t="s">
        <v>58</v>
      </c>
      <c r="G23" s="46">
        <v>73451.86</v>
      </c>
      <c r="H23" s="46">
        <v>103615</v>
      </c>
      <c r="I23" s="47">
        <v>31228.61</v>
      </c>
      <c r="J23" s="47">
        <v>42.5</v>
      </c>
      <c r="K23" s="47">
        <v>30.14</v>
      </c>
    </row>
    <row r="24" spans="2:11" x14ac:dyDescent="0.25">
      <c r="B24" s="7"/>
      <c r="C24" s="7"/>
      <c r="D24" s="8"/>
      <c r="E24" s="8">
        <v>6526</v>
      </c>
      <c r="F24" s="7" t="s">
        <v>59</v>
      </c>
      <c r="G24" s="46">
        <v>73451.86</v>
      </c>
      <c r="H24" s="46">
        <v>103615</v>
      </c>
      <c r="I24" s="47">
        <v>31228.61</v>
      </c>
      <c r="J24" s="47">
        <v>42.5</v>
      </c>
      <c r="K24" s="47">
        <v>30.14</v>
      </c>
    </row>
    <row r="25" spans="2:11" ht="25.5" x14ac:dyDescent="0.25">
      <c r="B25" s="7"/>
      <c r="C25" s="17">
        <v>66</v>
      </c>
      <c r="D25" s="8"/>
      <c r="E25" s="8"/>
      <c r="F25" s="11" t="s">
        <v>15</v>
      </c>
      <c r="G25" s="46">
        <v>21889.040000000001</v>
      </c>
      <c r="H25" s="46">
        <v>84278</v>
      </c>
      <c r="I25" s="47">
        <v>23301.73</v>
      </c>
      <c r="J25" s="47">
        <v>106.5</v>
      </c>
      <c r="K25" s="47">
        <v>27.65</v>
      </c>
    </row>
    <row r="26" spans="2:11" ht="25.5" x14ac:dyDescent="0.25">
      <c r="B26" s="7"/>
      <c r="C26" s="17"/>
      <c r="D26" s="8">
        <v>661</v>
      </c>
      <c r="E26" s="8"/>
      <c r="F26" s="11" t="s">
        <v>22</v>
      </c>
      <c r="G26" s="46">
        <v>20063.439999999999</v>
      </c>
      <c r="H26" s="46">
        <v>44461</v>
      </c>
      <c r="I26" s="47">
        <v>22366.36</v>
      </c>
      <c r="J26" s="47">
        <v>111.5</v>
      </c>
      <c r="K26" s="47">
        <v>461.2</v>
      </c>
    </row>
    <row r="27" spans="2:11" x14ac:dyDescent="0.25">
      <c r="B27" s="7"/>
      <c r="C27" s="17"/>
      <c r="D27" s="8"/>
      <c r="E27" s="8">
        <v>6615</v>
      </c>
      <c r="F27" s="11" t="s">
        <v>51</v>
      </c>
      <c r="G27" s="46">
        <v>20063.439999999999</v>
      </c>
      <c r="H27" s="46">
        <v>44461</v>
      </c>
      <c r="I27" s="47">
        <v>22366.36</v>
      </c>
      <c r="J27" s="47">
        <v>108.9</v>
      </c>
      <c r="K27" s="47">
        <v>461.2</v>
      </c>
    </row>
    <row r="28" spans="2:11" x14ac:dyDescent="0.25">
      <c r="B28" s="7"/>
      <c r="C28" s="7"/>
      <c r="D28" s="8">
        <v>663</v>
      </c>
      <c r="E28" s="8"/>
      <c r="F28" s="11" t="s">
        <v>52</v>
      </c>
      <c r="G28" s="46">
        <v>1825.6</v>
      </c>
      <c r="H28" s="46">
        <v>39817</v>
      </c>
      <c r="I28" s="47">
        <v>935.37</v>
      </c>
      <c r="J28" s="47">
        <v>51.2</v>
      </c>
      <c r="K28" s="47">
        <v>23.49</v>
      </c>
    </row>
    <row r="29" spans="2:11" ht="30.75" customHeight="1" x14ac:dyDescent="0.25">
      <c r="B29" s="7"/>
      <c r="C29" s="7"/>
      <c r="D29" s="8"/>
      <c r="E29" s="8">
        <v>6631</v>
      </c>
      <c r="F29" s="11" t="s">
        <v>53</v>
      </c>
      <c r="G29" s="46">
        <v>1825.6</v>
      </c>
      <c r="H29" s="46">
        <v>39817</v>
      </c>
      <c r="I29" s="47">
        <v>935.37</v>
      </c>
      <c r="J29" s="47">
        <v>51.2</v>
      </c>
      <c r="K29" s="47">
        <v>2.35</v>
      </c>
    </row>
    <row r="30" spans="2:11" x14ac:dyDescent="0.25">
      <c r="B30" s="17"/>
      <c r="C30" s="17">
        <v>67</v>
      </c>
      <c r="D30" s="8"/>
      <c r="E30" s="8"/>
      <c r="F30" s="11" t="s">
        <v>60</v>
      </c>
      <c r="G30" s="46">
        <v>324549.95</v>
      </c>
      <c r="H30" s="46">
        <v>485420.95</v>
      </c>
      <c r="I30" s="47">
        <v>388210.39</v>
      </c>
      <c r="J30" s="47">
        <v>119.6</v>
      </c>
      <c r="K30" s="47">
        <v>89.88</v>
      </c>
    </row>
    <row r="31" spans="2:11" x14ac:dyDescent="0.25">
      <c r="B31" s="7"/>
      <c r="C31" s="7"/>
      <c r="D31" s="8">
        <v>671</v>
      </c>
      <c r="E31" s="8"/>
      <c r="F31" s="19" t="s">
        <v>60</v>
      </c>
      <c r="G31" s="46">
        <v>324549.95</v>
      </c>
      <c r="H31" s="46">
        <v>485420.95</v>
      </c>
      <c r="I31" s="47">
        <v>388210.39</v>
      </c>
      <c r="J31" s="47">
        <v>119.6</v>
      </c>
      <c r="K31" s="47">
        <v>89.88</v>
      </c>
    </row>
    <row r="32" spans="2:11" ht="36.75" customHeight="1" x14ac:dyDescent="0.25">
      <c r="B32" s="7"/>
      <c r="C32" s="7"/>
      <c r="D32" s="7"/>
      <c r="E32" s="7">
        <v>6711</v>
      </c>
      <c r="F32" s="19" t="s">
        <v>61</v>
      </c>
      <c r="G32" s="46">
        <v>324549.95</v>
      </c>
      <c r="H32" s="46">
        <v>485420.95</v>
      </c>
      <c r="I32" s="47">
        <v>388210.39</v>
      </c>
      <c r="J32" s="47">
        <v>119.6</v>
      </c>
      <c r="K32" s="47">
        <v>89.88</v>
      </c>
    </row>
    <row r="33" spans="2:11" ht="18" x14ac:dyDescent="0.25">
      <c r="B33" s="262"/>
      <c r="C33" s="262"/>
      <c r="D33" s="262"/>
      <c r="E33" s="262"/>
      <c r="F33" s="262"/>
      <c r="G33" s="262"/>
      <c r="H33" s="262"/>
      <c r="I33" s="262"/>
      <c r="J33" s="262"/>
      <c r="K33" s="262"/>
    </row>
    <row r="34" spans="2:11" ht="25.5" x14ac:dyDescent="0.25">
      <c r="B34" s="267" t="s">
        <v>7</v>
      </c>
      <c r="C34" s="268"/>
      <c r="D34" s="268"/>
      <c r="E34" s="268"/>
      <c r="F34" s="269"/>
      <c r="G34" s="28" t="s">
        <v>62</v>
      </c>
      <c r="H34" s="28" t="s">
        <v>35</v>
      </c>
      <c r="I34" s="28" t="s">
        <v>45</v>
      </c>
      <c r="J34" s="28" t="s">
        <v>17</v>
      </c>
      <c r="K34" s="28" t="s">
        <v>36</v>
      </c>
    </row>
    <row r="35" spans="2:11" x14ac:dyDescent="0.25">
      <c r="B35" s="264">
        <v>1</v>
      </c>
      <c r="C35" s="265"/>
      <c r="D35" s="265"/>
      <c r="E35" s="265"/>
      <c r="F35" s="266"/>
      <c r="G35" s="30">
        <v>2</v>
      </c>
      <c r="H35" s="30">
        <v>4</v>
      </c>
      <c r="I35" s="30">
        <v>5</v>
      </c>
      <c r="J35" s="30" t="s">
        <v>26</v>
      </c>
      <c r="K35" s="30" t="s">
        <v>27</v>
      </c>
    </row>
    <row r="36" spans="2:11" x14ac:dyDescent="0.25">
      <c r="B36" s="6"/>
      <c r="C36" s="6"/>
      <c r="D36" s="6"/>
      <c r="E36" s="6"/>
      <c r="F36" s="6" t="s">
        <v>33</v>
      </c>
      <c r="G36" s="48">
        <v>2627593.23</v>
      </c>
      <c r="H36" s="48">
        <v>3671303.35</v>
      </c>
      <c r="I36" s="49">
        <v>2995778.45</v>
      </c>
      <c r="J36" s="47">
        <v>114</v>
      </c>
      <c r="K36" s="47">
        <v>81.599999999999994</v>
      </c>
    </row>
    <row r="37" spans="2:11" x14ac:dyDescent="0.25">
      <c r="B37" s="6">
        <v>3</v>
      </c>
      <c r="C37" s="6"/>
      <c r="D37" s="6"/>
      <c r="E37" s="6"/>
      <c r="F37" s="6" t="s">
        <v>4</v>
      </c>
      <c r="G37" s="48">
        <v>2551339.31</v>
      </c>
      <c r="H37" s="48">
        <v>3508163.62</v>
      </c>
      <c r="I37" s="49">
        <v>2912005.32</v>
      </c>
      <c r="J37" s="47">
        <v>114.1</v>
      </c>
      <c r="K37" s="47">
        <v>83</v>
      </c>
    </row>
    <row r="38" spans="2:11" x14ac:dyDescent="0.25">
      <c r="B38" s="6"/>
      <c r="C38" s="11">
        <v>31</v>
      </c>
      <c r="D38" s="11"/>
      <c r="E38" s="11"/>
      <c r="F38" s="11" t="s">
        <v>5</v>
      </c>
      <c r="G38" s="48">
        <v>2121855.2799999998</v>
      </c>
      <c r="H38" s="48">
        <v>2736214</v>
      </c>
      <c r="I38" s="49">
        <v>2429855.08</v>
      </c>
      <c r="J38" s="47">
        <v>114.5</v>
      </c>
      <c r="K38" s="47">
        <v>89</v>
      </c>
    </row>
    <row r="39" spans="2:11" x14ac:dyDescent="0.25">
      <c r="B39" s="7"/>
      <c r="C39" s="7"/>
      <c r="D39" s="7">
        <v>311</v>
      </c>
      <c r="E39" s="7"/>
      <c r="F39" s="7" t="s">
        <v>23</v>
      </c>
      <c r="G39" s="48">
        <v>1750086.66</v>
      </c>
      <c r="H39" s="48">
        <v>2215809</v>
      </c>
      <c r="I39" s="49">
        <v>1991181.22</v>
      </c>
      <c r="J39" s="47">
        <v>113.8</v>
      </c>
      <c r="K39" s="47">
        <v>89.86</v>
      </c>
    </row>
    <row r="40" spans="2:11" x14ac:dyDescent="0.25">
      <c r="B40" s="7"/>
      <c r="C40" s="7"/>
      <c r="D40" s="7">
        <v>312</v>
      </c>
      <c r="E40" s="7"/>
      <c r="F40" s="7" t="s">
        <v>63</v>
      </c>
      <c r="G40" s="48">
        <v>87113.8</v>
      </c>
      <c r="H40" s="48">
        <v>154887</v>
      </c>
      <c r="I40" s="49">
        <v>113915.38</v>
      </c>
      <c r="J40" s="47">
        <v>130.80000000000001</v>
      </c>
      <c r="K40" s="47">
        <v>73.55</v>
      </c>
    </row>
    <row r="41" spans="2:11" x14ac:dyDescent="0.25">
      <c r="B41" s="7"/>
      <c r="C41" s="7"/>
      <c r="D41" s="7">
        <v>313</v>
      </c>
      <c r="E41" s="7"/>
      <c r="F41" s="7" t="s">
        <v>64</v>
      </c>
      <c r="G41" s="48">
        <v>284654.82</v>
      </c>
      <c r="H41" s="48">
        <v>365518</v>
      </c>
      <c r="I41" s="49">
        <v>324758.48</v>
      </c>
      <c r="J41" s="47">
        <v>114.1</v>
      </c>
      <c r="K41" s="47">
        <v>88.85</v>
      </c>
    </row>
    <row r="42" spans="2:11" x14ac:dyDescent="0.25">
      <c r="B42" s="7"/>
      <c r="C42" s="7"/>
      <c r="D42" s="7"/>
      <c r="E42" s="7">
        <v>3132</v>
      </c>
      <c r="F42" s="7" t="s">
        <v>65</v>
      </c>
      <c r="G42" s="48">
        <v>284654.82</v>
      </c>
      <c r="H42" s="48">
        <v>365518</v>
      </c>
      <c r="I42" s="49">
        <v>324758.48</v>
      </c>
      <c r="J42" s="47">
        <v>114.1</v>
      </c>
      <c r="K42" s="47">
        <v>88.85</v>
      </c>
    </row>
    <row r="43" spans="2:11" x14ac:dyDescent="0.25">
      <c r="B43" s="7"/>
      <c r="C43" s="7"/>
      <c r="D43" s="7"/>
      <c r="E43" s="7">
        <v>3133</v>
      </c>
      <c r="F43" s="7" t="s">
        <v>66</v>
      </c>
      <c r="G43" s="48">
        <v>0</v>
      </c>
      <c r="H43" s="48">
        <v>0</v>
      </c>
      <c r="I43" s="49">
        <v>0</v>
      </c>
      <c r="J43" s="47"/>
      <c r="K43" s="47"/>
    </row>
    <row r="44" spans="2:11" x14ac:dyDescent="0.25">
      <c r="B44" s="7"/>
      <c r="C44" s="7">
        <v>32</v>
      </c>
      <c r="D44" s="8"/>
      <c r="E44" s="8"/>
      <c r="F44" s="7" t="s">
        <v>11</v>
      </c>
      <c r="G44" s="48">
        <v>422746.47</v>
      </c>
      <c r="H44" s="48">
        <v>0</v>
      </c>
      <c r="I44" s="49">
        <v>478668.12</v>
      </c>
      <c r="J44" s="47">
        <v>113.2</v>
      </c>
      <c r="K44" s="47"/>
    </row>
    <row r="45" spans="2:11" x14ac:dyDescent="0.25">
      <c r="B45" s="7"/>
      <c r="C45" s="7"/>
      <c r="D45" s="7">
        <v>321</v>
      </c>
      <c r="E45" s="7"/>
      <c r="F45" s="7" t="s">
        <v>24</v>
      </c>
      <c r="G45" s="48">
        <v>50725.73</v>
      </c>
      <c r="H45" s="48">
        <v>75862.100000000006</v>
      </c>
      <c r="I45" s="49">
        <v>53978.21</v>
      </c>
      <c r="J45" s="47">
        <v>106.4</v>
      </c>
      <c r="K45" s="47">
        <v>72</v>
      </c>
    </row>
    <row r="46" spans="2:11" x14ac:dyDescent="0.25">
      <c r="B46" s="7"/>
      <c r="C46" s="17"/>
      <c r="D46" s="7"/>
      <c r="E46" s="7">
        <v>3211</v>
      </c>
      <c r="F46" s="19" t="s">
        <v>25</v>
      </c>
      <c r="G46" s="48">
        <v>9094.23</v>
      </c>
      <c r="H46" s="48">
        <v>24695.82</v>
      </c>
      <c r="I46" s="49">
        <v>8850.73</v>
      </c>
      <c r="J46" s="47">
        <v>97.3</v>
      </c>
      <c r="K46" s="47">
        <v>35.840000000000003</v>
      </c>
    </row>
    <row r="47" spans="2:11" x14ac:dyDescent="0.25">
      <c r="B47" s="7"/>
      <c r="C47" s="17"/>
      <c r="D47" s="8"/>
      <c r="E47" s="8">
        <v>3212</v>
      </c>
      <c r="F47" s="7" t="s">
        <v>67</v>
      </c>
      <c r="G47" s="48">
        <v>38937.360000000001</v>
      </c>
      <c r="H47" s="48">
        <v>48909.64</v>
      </c>
      <c r="I47" s="49">
        <v>41830.92</v>
      </c>
      <c r="J47" s="47">
        <v>107.4</v>
      </c>
      <c r="K47" s="47">
        <v>85.53</v>
      </c>
    </row>
    <row r="48" spans="2:11" x14ac:dyDescent="0.25">
      <c r="B48" s="7"/>
      <c r="C48" s="7"/>
      <c r="D48" s="8"/>
      <c r="E48" s="8">
        <v>3213</v>
      </c>
      <c r="F48" s="7" t="s">
        <v>68</v>
      </c>
      <c r="G48" s="48">
        <v>2694.14</v>
      </c>
      <c r="H48" s="48">
        <v>2256.64</v>
      </c>
      <c r="I48" s="49">
        <v>3296.56</v>
      </c>
      <c r="J48" s="47">
        <v>122.36</v>
      </c>
      <c r="K48" s="47">
        <v>146</v>
      </c>
    </row>
    <row r="49" spans="2:11" x14ac:dyDescent="0.25">
      <c r="B49" s="7"/>
      <c r="C49" s="7"/>
      <c r="D49" s="8">
        <v>322</v>
      </c>
      <c r="E49" s="8"/>
      <c r="F49" s="8" t="s">
        <v>69</v>
      </c>
      <c r="G49" s="48">
        <v>160989</v>
      </c>
      <c r="H49" s="48">
        <v>361146.8</v>
      </c>
      <c r="I49" s="49">
        <v>229092.19</v>
      </c>
      <c r="J49" s="47">
        <v>142.30000000000001</v>
      </c>
      <c r="K49" s="47">
        <v>63.44</v>
      </c>
    </row>
    <row r="50" spans="2:11" x14ac:dyDescent="0.25">
      <c r="B50" s="7"/>
      <c r="C50" s="7"/>
      <c r="D50" s="8"/>
      <c r="E50" s="8">
        <v>3221</v>
      </c>
      <c r="F50" s="8" t="s">
        <v>70</v>
      </c>
      <c r="G50" s="48">
        <v>29773.69</v>
      </c>
      <c r="H50" s="48">
        <v>31470.94</v>
      </c>
      <c r="I50" s="49">
        <v>29481.439999999999</v>
      </c>
      <c r="J50" s="47">
        <v>99</v>
      </c>
      <c r="K50" s="47">
        <v>93.68</v>
      </c>
    </row>
    <row r="51" spans="2:11" x14ac:dyDescent="0.25">
      <c r="B51" s="7"/>
      <c r="C51" s="7"/>
      <c r="D51" s="8"/>
      <c r="E51" s="8">
        <v>3222</v>
      </c>
      <c r="F51" s="8" t="s">
        <v>71</v>
      </c>
      <c r="G51" s="48">
        <v>81277.22</v>
      </c>
      <c r="H51" s="48">
        <v>233436.33</v>
      </c>
      <c r="I51" s="49">
        <v>123457.46</v>
      </c>
      <c r="J51" s="47">
        <v>151.9</v>
      </c>
      <c r="K51" s="47">
        <v>52.89</v>
      </c>
    </row>
    <row r="52" spans="2:11" x14ac:dyDescent="0.25">
      <c r="B52" s="7"/>
      <c r="C52" s="7"/>
      <c r="D52" s="8"/>
      <c r="E52" s="8">
        <v>3223</v>
      </c>
      <c r="F52" s="8" t="s">
        <v>72</v>
      </c>
      <c r="G52" s="48">
        <v>39146.81</v>
      </c>
      <c r="H52" s="48">
        <v>76997</v>
      </c>
      <c r="I52" s="49">
        <v>61341.81</v>
      </c>
      <c r="J52" s="47">
        <v>156.69999999999999</v>
      </c>
      <c r="K52" s="47">
        <v>79.67</v>
      </c>
    </row>
    <row r="53" spans="2:11" x14ac:dyDescent="0.25">
      <c r="B53" s="7"/>
      <c r="C53" s="7"/>
      <c r="D53" s="8"/>
      <c r="E53" s="8">
        <v>3224</v>
      </c>
      <c r="F53" s="8" t="s">
        <v>73</v>
      </c>
      <c r="G53" s="48">
        <v>5543.03</v>
      </c>
      <c r="H53" s="48">
        <v>5919.02</v>
      </c>
      <c r="I53" s="49">
        <v>6838.47</v>
      </c>
      <c r="J53" s="47">
        <v>123.4</v>
      </c>
      <c r="K53" s="47">
        <v>115.53</v>
      </c>
    </row>
    <row r="54" spans="2:11" x14ac:dyDescent="0.25">
      <c r="B54" s="7"/>
      <c r="C54" s="7"/>
      <c r="D54" s="8"/>
      <c r="E54" s="8">
        <v>3225</v>
      </c>
      <c r="F54" s="8" t="s">
        <v>74</v>
      </c>
      <c r="G54" s="48">
        <v>4556.21</v>
      </c>
      <c r="H54" s="48">
        <v>12996.51</v>
      </c>
      <c r="I54" s="49">
        <v>7833.62</v>
      </c>
      <c r="J54" s="47">
        <v>171.9</v>
      </c>
      <c r="K54" s="47">
        <v>60.27</v>
      </c>
    </row>
    <row r="55" spans="2:11" x14ac:dyDescent="0.25">
      <c r="B55" s="7"/>
      <c r="C55" s="7"/>
      <c r="D55" s="8"/>
      <c r="E55" s="8">
        <v>3227</v>
      </c>
      <c r="F55" s="8" t="s">
        <v>75</v>
      </c>
      <c r="G55" s="48">
        <v>692.04</v>
      </c>
      <c r="H55" s="48">
        <v>327</v>
      </c>
      <c r="I55" s="49">
        <v>139.38999999999999</v>
      </c>
      <c r="J55" s="47">
        <v>20.100000000000001</v>
      </c>
      <c r="K55" s="47">
        <v>42.63</v>
      </c>
    </row>
    <row r="56" spans="2:11" x14ac:dyDescent="0.25">
      <c r="B56" s="7"/>
      <c r="C56" s="7"/>
      <c r="D56" s="8">
        <v>323</v>
      </c>
      <c r="E56" s="8"/>
      <c r="F56" s="8" t="s">
        <v>76</v>
      </c>
      <c r="G56" s="48">
        <v>176463.09</v>
      </c>
      <c r="H56" s="48">
        <v>240912.32</v>
      </c>
      <c r="I56" s="49">
        <v>162728.51999999999</v>
      </c>
      <c r="J56" s="47">
        <v>92.2</v>
      </c>
      <c r="K56" s="47">
        <v>67.55</v>
      </c>
    </row>
    <row r="57" spans="2:11" x14ac:dyDescent="0.25">
      <c r="B57" s="7"/>
      <c r="C57" s="7"/>
      <c r="D57" s="8"/>
      <c r="E57" s="8">
        <v>3231</v>
      </c>
      <c r="F57" s="8" t="s">
        <v>77</v>
      </c>
      <c r="G57" s="48">
        <v>81212.38</v>
      </c>
      <c r="H57" s="48">
        <v>108506</v>
      </c>
      <c r="I57" s="49">
        <v>94136.45</v>
      </c>
      <c r="J57" s="47">
        <v>115.9</v>
      </c>
      <c r="K57" s="47">
        <v>86.76</v>
      </c>
    </row>
    <row r="58" spans="2:11" x14ac:dyDescent="0.25">
      <c r="B58" s="7"/>
      <c r="C58" s="7"/>
      <c r="D58" s="8"/>
      <c r="E58" s="8">
        <v>3232</v>
      </c>
      <c r="F58" s="8" t="s">
        <v>78</v>
      </c>
      <c r="G58" s="48">
        <v>61988.52</v>
      </c>
      <c r="H58" s="48">
        <v>79442.42</v>
      </c>
      <c r="I58" s="49">
        <v>24878.43</v>
      </c>
      <c r="J58" s="47">
        <v>40.1</v>
      </c>
      <c r="K58" s="47">
        <v>31.32</v>
      </c>
    </row>
    <row r="59" spans="2:11" x14ac:dyDescent="0.25">
      <c r="B59" s="7"/>
      <c r="C59" s="7"/>
      <c r="D59" s="8"/>
      <c r="E59" s="8">
        <v>3233</v>
      </c>
      <c r="F59" s="8" t="s">
        <v>79</v>
      </c>
      <c r="G59" s="48">
        <v>0</v>
      </c>
      <c r="H59" s="48">
        <v>133</v>
      </c>
      <c r="I59" s="49">
        <v>0</v>
      </c>
      <c r="J59" s="47"/>
      <c r="K59" s="47"/>
    </row>
    <row r="60" spans="2:11" x14ac:dyDescent="0.25">
      <c r="B60" s="7"/>
      <c r="C60" s="7"/>
      <c r="D60" s="8"/>
      <c r="E60" s="8">
        <v>3234</v>
      </c>
      <c r="F60" s="8" t="s">
        <v>80</v>
      </c>
      <c r="G60" s="48">
        <v>10872.28</v>
      </c>
      <c r="H60" s="48">
        <v>11320.52</v>
      </c>
      <c r="I60" s="49">
        <v>10976.5</v>
      </c>
      <c r="J60" s="47">
        <v>101</v>
      </c>
      <c r="K60" s="47">
        <v>96.96</v>
      </c>
    </row>
    <row r="61" spans="2:11" x14ac:dyDescent="0.25">
      <c r="B61" s="7"/>
      <c r="C61" s="7"/>
      <c r="D61" s="8"/>
      <c r="E61" s="8">
        <v>3235</v>
      </c>
      <c r="F61" s="8" t="s">
        <v>81</v>
      </c>
      <c r="G61" s="48">
        <v>0</v>
      </c>
      <c r="H61" s="48">
        <v>0</v>
      </c>
      <c r="I61" s="49">
        <v>0</v>
      </c>
      <c r="J61" s="47"/>
      <c r="K61" s="47"/>
    </row>
    <row r="62" spans="2:11" x14ac:dyDescent="0.25">
      <c r="B62" s="7"/>
      <c r="C62" s="7"/>
      <c r="D62" s="8"/>
      <c r="E62" s="8">
        <v>3236</v>
      </c>
      <c r="F62" s="8" t="s">
        <v>82</v>
      </c>
      <c r="G62" s="48">
        <v>6358.92</v>
      </c>
      <c r="H62" s="48">
        <v>6872.48</v>
      </c>
      <c r="I62" s="49">
        <v>6513.51</v>
      </c>
      <c r="J62" s="47">
        <v>102.4</v>
      </c>
      <c r="K62" s="47">
        <v>94.78</v>
      </c>
    </row>
    <row r="63" spans="2:11" x14ac:dyDescent="0.25">
      <c r="B63" s="7"/>
      <c r="C63" s="7"/>
      <c r="D63" s="8"/>
      <c r="E63" s="8">
        <v>3237</v>
      </c>
      <c r="F63" s="8" t="s">
        <v>105</v>
      </c>
      <c r="G63" s="48">
        <v>4140.7</v>
      </c>
      <c r="H63" s="48">
        <v>11309.98</v>
      </c>
      <c r="I63" s="49">
        <v>10552.67</v>
      </c>
      <c r="J63" s="47">
        <v>254.9</v>
      </c>
      <c r="K63" s="47">
        <v>93.3</v>
      </c>
    </row>
    <row r="64" spans="2:11" x14ac:dyDescent="0.25">
      <c r="B64" s="7"/>
      <c r="C64" s="7"/>
      <c r="D64" s="8"/>
      <c r="E64" s="8">
        <v>3238</v>
      </c>
      <c r="F64" s="8" t="s">
        <v>83</v>
      </c>
      <c r="G64" s="48">
        <v>7257.49</v>
      </c>
      <c r="H64" s="48">
        <v>8569.7099999999991</v>
      </c>
      <c r="I64" s="49">
        <v>7511.03</v>
      </c>
      <c r="J64" s="47">
        <v>103.5</v>
      </c>
      <c r="K64" s="47">
        <v>87.65</v>
      </c>
    </row>
    <row r="65" spans="2:11" x14ac:dyDescent="0.25">
      <c r="B65" s="7"/>
      <c r="C65" s="7"/>
      <c r="D65" s="8"/>
      <c r="E65" s="8">
        <v>3239</v>
      </c>
      <c r="F65" s="8" t="s">
        <v>99</v>
      </c>
      <c r="G65" s="48">
        <v>4632.8</v>
      </c>
      <c r="H65" s="48">
        <v>14758.21</v>
      </c>
      <c r="I65" s="49">
        <v>8159.93</v>
      </c>
      <c r="J65" s="47">
        <v>176.1</v>
      </c>
      <c r="K65" s="47">
        <v>60.75</v>
      </c>
    </row>
    <row r="66" spans="2:11" x14ac:dyDescent="0.25">
      <c r="B66" s="7"/>
      <c r="C66" s="7"/>
      <c r="D66" s="8">
        <v>329</v>
      </c>
      <c r="E66" s="8"/>
      <c r="F66" s="8" t="s">
        <v>84</v>
      </c>
      <c r="G66" s="48">
        <v>34568.65</v>
      </c>
      <c r="H66" s="48">
        <v>83836</v>
      </c>
      <c r="I66" s="49">
        <v>32869.199999999997</v>
      </c>
      <c r="J66" s="47">
        <v>95.1</v>
      </c>
      <c r="K66" s="47">
        <v>39.21</v>
      </c>
    </row>
    <row r="67" spans="2:11" x14ac:dyDescent="0.25">
      <c r="B67" s="7"/>
      <c r="C67" s="7"/>
      <c r="D67" s="8"/>
      <c r="E67" s="8">
        <v>3292</v>
      </c>
      <c r="F67" s="8" t="s">
        <v>103</v>
      </c>
      <c r="G67" s="48">
        <v>2985.41</v>
      </c>
      <c r="H67" s="48">
        <v>3991</v>
      </c>
      <c r="I67" s="49">
        <v>3063.79</v>
      </c>
      <c r="J67" s="47">
        <v>102.6</v>
      </c>
      <c r="K67" s="47">
        <v>76.77</v>
      </c>
    </row>
    <row r="68" spans="2:11" x14ac:dyDescent="0.25">
      <c r="B68" s="7"/>
      <c r="C68" s="7"/>
      <c r="D68" s="8"/>
      <c r="E68" s="8">
        <v>3293</v>
      </c>
      <c r="F68" s="8" t="s">
        <v>85</v>
      </c>
      <c r="G68" s="48">
        <v>2170.4899999999998</v>
      </c>
      <c r="H68" s="48">
        <v>2327</v>
      </c>
      <c r="I68" s="49">
        <v>2339.4299999999998</v>
      </c>
      <c r="J68" s="47">
        <v>107.8</v>
      </c>
      <c r="K68" s="47">
        <v>100.53</v>
      </c>
    </row>
    <row r="69" spans="2:11" x14ac:dyDescent="0.25">
      <c r="B69" s="7"/>
      <c r="C69" s="7"/>
      <c r="D69" s="8"/>
      <c r="E69" s="8">
        <v>3294</v>
      </c>
      <c r="F69" s="8" t="s">
        <v>86</v>
      </c>
      <c r="G69" s="48">
        <v>172.54</v>
      </c>
      <c r="H69" s="48">
        <v>265</v>
      </c>
      <c r="I69" s="49">
        <v>176.36</v>
      </c>
      <c r="J69" s="47">
        <v>102.2</v>
      </c>
      <c r="K69" s="47">
        <v>66.55</v>
      </c>
    </row>
    <row r="70" spans="2:11" x14ac:dyDescent="0.25">
      <c r="B70" s="7"/>
      <c r="C70" s="7"/>
      <c r="D70" s="8"/>
      <c r="E70" s="8">
        <v>3295</v>
      </c>
      <c r="F70" s="8" t="s">
        <v>87</v>
      </c>
      <c r="G70" s="48">
        <v>10179.379999999999</v>
      </c>
      <c r="H70" s="48">
        <v>9821</v>
      </c>
      <c r="I70" s="49">
        <v>6266.76</v>
      </c>
      <c r="J70" s="47">
        <v>61.6</v>
      </c>
      <c r="K70" s="47">
        <v>63.81</v>
      </c>
    </row>
    <row r="71" spans="2:11" x14ac:dyDescent="0.25">
      <c r="B71" s="7"/>
      <c r="C71" s="7"/>
      <c r="D71" s="8"/>
      <c r="E71" s="8">
        <v>3296</v>
      </c>
      <c r="F71" s="8" t="s">
        <v>88</v>
      </c>
      <c r="G71" s="48">
        <v>145.16999999999999</v>
      </c>
      <c r="H71" s="48">
        <v>0</v>
      </c>
      <c r="I71" s="49">
        <v>0</v>
      </c>
      <c r="J71" s="47"/>
      <c r="K71" s="47"/>
    </row>
    <row r="72" spans="2:11" x14ac:dyDescent="0.25">
      <c r="B72" s="7"/>
      <c r="C72" s="7"/>
      <c r="D72" s="8"/>
      <c r="E72" s="8">
        <v>3299</v>
      </c>
      <c r="F72" s="8" t="s">
        <v>100</v>
      </c>
      <c r="G72" s="48">
        <v>18915.66</v>
      </c>
      <c r="H72" s="48">
        <v>67432</v>
      </c>
      <c r="I72" s="49">
        <v>21022.86</v>
      </c>
      <c r="J72" s="47">
        <v>111.1</v>
      </c>
      <c r="K72" s="47">
        <v>31.18</v>
      </c>
    </row>
    <row r="73" spans="2:11" x14ac:dyDescent="0.25">
      <c r="B73" s="7"/>
      <c r="C73" s="7">
        <v>34</v>
      </c>
      <c r="D73" s="8"/>
      <c r="E73" s="8"/>
      <c r="F73" s="8" t="s">
        <v>89</v>
      </c>
      <c r="G73" s="48">
        <v>1426.66</v>
      </c>
      <c r="H73" s="48">
        <v>2124</v>
      </c>
      <c r="I73" s="49">
        <v>1477.55</v>
      </c>
      <c r="J73" s="47">
        <v>103.6</v>
      </c>
      <c r="K73" s="47">
        <v>69.56</v>
      </c>
    </row>
    <row r="74" spans="2:11" x14ac:dyDescent="0.25">
      <c r="B74" s="7"/>
      <c r="C74" s="7"/>
      <c r="D74" s="8">
        <v>343</v>
      </c>
      <c r="E74" s="8"/>
      <c r="F74" s="8" t="s">
        <v>90</v>
      </c>
      <c r="G74" s="48">
        <v>1426.66</v>
      </c>
      <c r="H74" s="48">
        <v>2124</v>
      </c>
      <c r="I74" s="49">
        <v>1477.55</v>
      </c>
      <c r="J74" s="47">
        <v>103.6</v>
      </c>
      <c r="K74" s="47">
        <v>69.56</v>
      </c>
    </row>
    <row r="75" spans="2:11" x14ac:dyDescent="0.25">
      <c r="B75" s="7"/>
      <c r="C75" s="7"/>
      <c r="D75" s="8"/>
      <c r="E75" s="8">
        <v>3431</v>
      </c>
      <c r="F75" s="8" t="s">
        <v>91</v>
      </c>
      <c r="G75" s="48">
        <v>1298.6199999999999</v>
      </c>
      <c r="H75" s="48">
        <v>2124</v>
      </c>
      <c r="I75" s="49">
        <v>1477.55</v>
      </c>
      <c r="J75" s="47">
        <v>113.8</v>
      </c>
      <c r="K75" s="47">
        <v>69.56</v>
      </c>
    </row>
    <row r="76" spans="2:11" x14ac:dyDescent="0.25">
      <c r="B76" s="7"/>
      <c r="C76" s="7"/>
      <c r="D76" s="8"/>
      <c r="E76" s="8">
        <v>3433</v>
      </c>
      <c r="F76" s="8" t="s">
        <v>92</v>
      </c>
      <c r="G76" s="48">
        <v>128.04</v>
      </c>
      <c r="H76" s="48">
        <v>0</v>
      </c>
      <c r="I76" s="49">
        <v>0</v>
      </c>
      <c r="J76" s="47"/>
      <c r="K76" s="47"/>
    </row>
    <row r="77" spans="2:11" x14ac:dyDescent="0.25">
      <c r="B77" s="7"/>
      <c r="C77" s="7">
        <v>37</v>
      </c>
      <c r="D77" s="8"/>
      <c r="E77" s="8"/>
      <c r="F77" s="8" t="s">
        <v>93</v>
      </c>
      <c r="G77" s="48">
        <v>5310.9</v>
      </c>
      <c r="H77" s="48">
        <v>6636</v>
      </c>
      <c r="I77" s="49">
        <v>556.09</v>
      </c>
      <c r="J77" s="47">
        <v>10.5</v>
      </c>
      <c r="K77" s="47">
        <v>8.3800000000000008</v>
      </c>
    </row>
    <row r="78" spans="2:11" x14ac:dyDescent="0.25">
      <c r="B78" s="7"/>
      <c r="C78" s="7"/>
      <c r="D78" s="8">
        <v>372</v>
      </c>
      <c r="E78" s="8"/>
      <c r="F78" s="8" t="s">
        <v>94</v>
      </c>
      <c r="G78" s="48">
        <v>5310.9</v>
      </c>
      <c r="H78" s="48">
        <v>6636</v>
      </c>
      <c r="I78" s="49">
        <v>556.09</v>
      </c>
      <c r="J78" s="47">
        <v>10.5</v>
      </c>
      <c r="K78" s="47">
        <v>8.3800000000000008</v>
      </c>
    </row>
    <row r="79" spans="2:11" x14ac:dyDescent="0.25">
      <c r="B79" s="7"/>
      <c r="C79" s="7"/>
      <c r="D79" s="8"/>
      <c r="E79" s="8">
        <v>3722</v>
      </c>
      <c r="F79" s="8" t="s">
        <v>102</v>
      </c>
      <c r="G79" s="48">
        <v>5310.9</v>
      </c>
      <c r="H79" s="48">
        <v>6636</v>
      </c>
      <c r="I79" s="49">
        <v>556.09</v>
      </c>
      <c r="J79" s="47">
        <v>10.5</v>
      </c>
      <c r="K79" s="47">
        <v>8.3800000000000008</v>
      </c>
    </row>
    <row r="80" spans="2:11" x14ac:dyDescent="0.25">
      <c r="B80" s="7"/>
      <c r="C80" s="7">
        <v>38</v>
      </c>
      <c r="D80" s="8"/>
      <c r="E80" s="8"/>
      <c r="F80" s="8" t="s">
        <v>63</v>
      </c>
      <c r="G80" s="48">
        <v>0</v>
      </c>
      <c r="H80" s="48">
        <v>1432.4</v>
      </c>
      <c r="I80" s="49">
        <v>1448.48</v>
      </c>
      <c r="J80" s="47"/>
      <c r="K80" s="47">
        <v>101.12</v>
      </c>
    </row>
    <row r="81" spans="2:11" x14ac:dyDescent="0.25">
      <c r="B81" s="7"/>
      <c r="C81" s="7"/>
      <c r="D81" s="8">
        <v>381</v>
      </c>
      <c r="E81" s="8"/>
      <c r="F81" s="8" t="s">
        <v>106</v>
      </c>
      <c r="G81" s="48">
        <v>0</v>
      </c>
      <c r="H81" s="48">
        <v>1432.4</v>
      </c>
      <c r="I81" s="49">
        <v>1448.48</v>
      </c>
      <c r="J81" s="47"/>
      <c r="K81" s="47">
        <v>101.12</v>
      </c>
    </row>
    <row r="82" spans="2:11" x14ac:dyDescent="0.25">
      <c r="B82" s="7"/>
      <c r="C82" s="7"/>
      <c r="D82" s="8"/>
      <c r="E82" s="8">
        <v>3812</v>
      </c>
      <c r="F82" s="8" t="s">
        <v>106</v>
      </c>
      <c r="G82" s="48">
        <v>0</v>
      </c>
      <c r="H82" s="48">
        <v>1432.4</v>
      </c>
      <c r="I82" s="49">
        <v>1448.48</v>
      </c>
      <c r="J82" s="47"/>
      <c r="K82" s="47">
        <v>101.12</v>
      </c>
    </row>
    <row r="83" spans="2:11" x14ac:dyDescent="0.25">
      <c r="B83" s="9">
        <v>4</v>
      </c>
      <c r="C83" s="10"/>
      <c r="D83" s="10"/>
      <c r="E83" s="10"/>
      <c r="F83" s="15" t="s">
        <v>6</v>
      </c>
      <c r="G83" s="48">
        <v>76253.919999999998</v>
      </c>
      <c r="H83" s="48">
        <v>161148.73000000001</v>
      </c>
      <c r="I83" s="49">
        <v>83773.13</v>
      </c>
      <c r="J83" s="47">
        <v>109.9</v>
      </c>
      <c r="K83" s="47">
        <v>51.99</v>
      </c>
    </row>
    <row r="84" spans="2:11" x14ac:dyDescent="0.25">
      <c r="B84" s="11"/>
      <c r="C84" s="11">
        <v>42</v>
      </c>
      <c r="D84" s="11"/>
      <c r="E84" s="11"/>
      <c r="F84" s="51" t="s">
        <v>95</v>
      </c>
      <c r="G84" s="48">
        <v>76253.919999999998</v>
      </c>
      <c r="H84" s="48">
        <v>161148.73000000001</v>
      </c>
      <c r="I84" s="49">
        <v>81616.38</v>
      </c>
      <c r="J84" s="47">
        <v>107</v>
      </c>
      <c r="K84" s="47">
        <v>51.99</v>
      </c>
    </row>
    <row r="85" spans="2:11" x14ac:dyDescent="0.25">
      <c r="B85" s="11"/>
      <c r="C85" s="11"/>
      <c r="D85" s="7">
        <v>422</v>
      </c>
      <c r="E85" s="7"/>
      <c r="F85" s="8" t="s">
        <v>96</v>
      </c>
      <c r="G85" s="48">
        <v>35235.699999999997</v>
      </c>
      <c r="H85" s="48">
        <v>81911.98</v>
      </c>
      <c r="I85" s="49">
        <v>52418.76</v>
      </c>
      <c r="J85" s="47">
        <v>148.80000000000001</v>
      </c>
      <c r="K85" s="47">
        <v>64</v>
      </c>
    </row>
    <row r="86" spans="2:11" x14ac:dyDescent="0.25">
      <c r="B86" s="11"/>
      <c r="C86" s="11"/>
      <c r="D86" s="7"/>
      <c r="E86" s="7">
        <v>4221</v>
      </c>
      <c r="F86" s="8" t="s">
        <v>97</v>
      </c>
      <c r="G86" s="48">
        <v>35235.699999999997</v>
      </c>
      <c r="H86" s="48">
        <v>81911.98</v>
      </c>
      <c r="I86" s="49">
        <v>52418</v>
      </c>
      <c r="J86" s="47">
        <v>148.80000000000001</v>
      </c>
      <c r="K86" s="47">
        <v>64</v>
      </c>
    </row>
    <row r="87" spans="2:11" x14ac:dyDescent="0.25">
      <c r="B87" s="11"/>
      <c r="C87" s="11"/>
      <c r="D87" s="7">
        <v>424</v>
      </c>
      <c r="E87" s="7"/>
      <c r="F87" s="8" t="s">
        <v>98</v>
      </c>
      <c r="G87" s="48">
        <v>41018.22</v>
      </c>
      <c r="H87" s="48">
        <v>63808</v>
      </c>
      <c r="I87" s="49">
        <v>29197.62</v>
      </c>
      <c r="J87" s="47">
        <v>71.2</v>
      </c>
      <c r="K87" s="47">
        <v>45.76</v>
      </c>
    </row>
    <row r="88" spans="2:11" x14ac:dyDescent="0.25">
      <c r="B88" s="11"/>
      <c r="C88" s="11" t="s">
        <v>14</v>
      </c>
      <c r="D88" s="7"/>
      <c r="E88" s="7">
        <v>4241</v>
      </c>
      <c r="F88" s="8" t="s">
        <v>98</v>
      </c>
      <c r="G88" s="48">
        <v>41018.22</v>
      </c>
      <c r="H88" s="48">
        <v>63808</v>
      </c>
      <c r="I88" s="49">
        <v>29197.62</v>
      </c>
      <c r="J88" s="47">
        <v>71.2</v>
      </c>
      <c r="K88" s="47">
        <v>45.76</v>
      </c>
    </row>
    <row r="89" spans="2:11" ht="15" customHeight="1" x14ac:dyDescent="0.25">
      <c r="B89" s="24"/>
      <c r="C89" s="56">
        <v>45</v>
      </c>
      <c r="D89" s="24"/>
      <c r="E89" s="24"/>
      <c r="F89" s="54" t="s">
        <v>107</v>
      </c>
      <c r="G89" s="57">
        <v>0</v>
      </c>
      <c r="H89" s="57">
        <v>2156.75</v>
      </c>
      <c r="I89" s="57">
        <v>2156.75</v>
      </c>
      <c r="J89" s="57"/>
      <c r="K89" s="57"/>
    </row>
    <row r="90" spans="2:11" x14ac:dyDescent="0.25">
      <c r="B90" s="24"/>
      <c r="C90" s="24"/>
      <c r="D90" s="55">
        <v>451</v>
      </c>
      <c r="E90" s="24"/>
      <c r="F90" s="52" t="s">
        <v>108</v>
      </c>
      <c r="G90" s="57">
        <v>0</v>
      </c>
      <c r="H90" s="57">
        <v>2156.75</v>
      </c>
      <c r="I90" s="57">
        <v>2156.75</v>
      </c>
      <c r="J90" s="57"/>
      <c r="K90" s="57"/>
    </row>
    <row r="91" spans="2:11" ht="4.5" hidden="1" customHeight="1" x14ac:dyDescent="0.25">
      <c r="B91" s="50"/>
      <c r="C91" s="50"/>
      <c r="D91" s="50"/>
      <c r="E91" s="50"/>
      <c r="F91" s="53"/>
      <c r="G91" s="50"/>
      <c r="H91" s="50"/>
      <c r="I91" s="50"/>
      <c r="J91" s="50"/>
      <c r="K91" s="50"/>
    </row>
    <row r="92" spans="2:11" x14ac:dyDescent="0.25">
      <c r="B92" s="25"/>
      <c r="C92" s="25"/>
      <c r="D92" s="25"/>
      <c r="E92" s="25"/>
      <c r="F92" s="25"/>
      <c r="G92" s="25"/>
      <c r="H92" s="25"/>
      <c r="I92" s="25"/>
      <c r="J92" s="25"/>
      <c r="K92" s="25"/>
    </row>
  </sheetData>
  <mergeCells count="11">
    <mergeCell ref="B1:K1"/>
    <mergeCell ref="B2:K2"/>
    <mergeCell ref="B3:K3"/>
    <mergeCell ref="B5:K5"/>
    <mergeCell ref="B35:F35"/>
    <mergeCell ref="B8:F8"/>
    <mergeCell ref="B34:F34"/>
    <mergeCell ref="B7:F7"/>
    <mergeCell ref="B6:K6"/>
    <mergeCell ref="B4:K4"/>
    <mergeCell ref="B33:K3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31"/>
  <sheetViews>
    <sheetView workbookViewId="0">
      <selection activeCell="B18" sqref="B18:G30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4"/>
      <c r="C1" s="14"/>
      <c r="D1" s="14"/>
      <c r="E1" s="14"/>
      <c r="F1" s="3"/>
      <c r="G1" s="3"/>
      <c r="H1" s="3"/>
    </row>
    <row r="2" spans="2:8" ht="0.75" customHeight="1" x14ac:dyDescent="0.25">
      <c r="B2" s="244"/>
      <c r="C2" s="244"/>
      <c r="D2" s="244"/>
      <c r="E2" s="244"/>
      <c r="F2" s="244"/>
      <c r="G2" s="244"/>
      <c r="H2" s="244"/>
    </row>
    <row r="3" spans="2:8" ht="18" hidden="1" x14ac:dyDescent="0.25">
      <c r="B3" s="58"/>
      <c r="C3" s="58"/>
      <c r="D3" s="58"/>
      <c r="E3" s="58"/>
      <c r="F3" s="39"/>
      <c r="G3" s="39"/>
      <c r="H3" s="39"/>
    </row>
    <row r="4" spans="2:8" hidden="1" x14ac:dyDescent="0.25">
      <c r="B4" s="78"/>
      <c r="C4" s="78"/>
      <c r="D4" s="78"/>
      <c r="E4" s="78"/>
      <c r="F4" s="78"/>
      <c r="G4" s="78"/>
      <c r="H4" s="78"/>
    </row>
    <row r="5" spans="2:8" hidden="1" x14ac:dyDescent="0.25">
      <c r="B5" s="79"/>
      <c r="C5" s="79"/>
      <c r="D5" s="79"/>
      <c r="E5" s="79"/>
      <c r="F5" s="79"/>
      <c r="G5" s="79"/>
      <c r="H5" s="79"/>
    </row>
    <row r="6" spans="2:8" ht="15.75" hidden="1" customHeight="1" x14ac:dyDescent="0.25">
      <c r="B6" s="59"/>
      <c r="C6" s="69"/>
      <c r="D6" s="69"/>
      <c r="E6" s="69"/>
      <c r="F6" s="70"/>
      <c r="G6" s="70"/>
      <c r="H6" s="70"/>
    </row>
    <row r="7" spans="2:8" ht="15.75" hidden="1" customHeight="1" x14ac:dyDescent="0.25">
      <c r="B7" s="59"/>
      <c r="C7" s="69"/>
      <c r="D7" s="69"/>
      <c r="E7" s="69"/>
      <c r="F7" s="70"/>
      <c r="G7" s="70"/>
      <c r="H7" s="70"/>
    </row>
    <row r="8" spans="2:8" hidden="1" x14ac:dyDescent="0.25">
      <c r="B8" s="71"/>
      <c r="C8" s="69"/>
      <c r="D8" s="69"/>
      <c r="E8" s="69"/>
      <c r="F8" s="70"/>
      <c r="G8" s="70"/>
      <c r="H8" s="70"/>
    </row>
    <row r="9" spans="2:8" hidden="1" x14ac:dyDescent="0.25">
      <c r="B9" s="72"/>
      <c r="C9" s="69"/>
      <c r="D9" s="69"/>
      <c r="E9" s="69"/>
      <c r="F9" s="70"/>
      <c r="G9" s="70"/>
      <c r="H9" s="70"/>
    </row>
    <row r="10" spans="2:8" hidden="1" x14ac:dyDescent="0.25">
      <c r="B10" s="73"/>
      <c r="C10" s="69"/>
      <c r="D10" s="69"/>
      <c r="E10" s="69"/>
      <c r="F10" s="70"/>
      <c r="G10" s="70"/>
      <c r="H10" s="70"/>
    </row>
    <row r="11" spans="2:8" hidden="1" x14ac:dyDescent="0.25">
      <c r="B11" s="59"/>
      <c r="C11" s="69"/>
      <c r="D11" s="69"/>
      <c r="E11" s="74"/>
      <c r="F11" s="70"/>
      <c r="G11" s="70"/>
      <c r="H11" s="70"/>
    </row>
    <row r="12" spans="2:8" hidden="1" x14ac:dyDescent="0.25">
      <c r="B12" s="75"/>
      <c r="C12" s="69"/>
      <c r="D12" s="69"/>
      <c r="E12" s="74"/>
      <c r="F12" s="70"/>
      <c r="G12" s="70"/>
      <c r="H12" s="70"/>
    </row>
    <row r="13" spans="2:8" hidden="1" x14ac:dyDescent="0.25">
      <c r="B13" s="76"/>
      <c r="C13" s="69"/>
      <c r="D13" s="69"/>
      <c r="E13" s="74"/>
      <c r="F13" s="70"/>
      <c r="G13" s="70"/>
      <c r="H13" s="70"/>
    </row>
    <row r="14" spans="2:8" hidden="1" x14ac:dyDescent="0.25">
      <c r="B14" s="70"/>
      <c r="C14" s="70"/>
      <c r="D14" s="70"/>
      <c r="E14" s="70"/>
      <c r="F14" s="70"/>
      <c r="G14" s="70"/>
      <c r="H14" s="70"/>
    </row>
    <row r="15" spans="2:8" x14ac:dyDescent="0.25">
      <c r="B15" s="77"/>
      <c r="C15" s="77"/>
      <c r="D15" s="77"/>
      <c r="E15" s="77"/>
      <c r="F15" s="77"/>
      <c r="G15" s="77"/>
      <c r="H15" s="77"/>
    </row>
    <row r="16" spans="2:8" x14ac:dyDescent="0.25">
      <c r="B16" s="25"/>
      <c r="C16" s="25"/>
      <c r="D16" s="25"/>
      <c r="E16" s="25"/>
      <c r="F16" s="25"/>
      <c r="G16" s="25"/>
      <c r="H16" s="25"/>
    </row>
    <row r="17" spans="2:8" ht="15.75" x14ac:dyDescent="0.25">
      <c r="B17" s="273"/>
      <c r="C17" s="273"/>
      <c r="D17" s="273"/>
      <c r="E17" s="273"/>
      <c r="F17" s="273"/>
      <c r="G17" s="273"/>
      <c r="H17" s="25"/>
    </row>
    <row r="18" spans="2:8" ht="15.75" x14ac:dyDescent="0.25">
      <c r="B18" s="271" t="s">
        <v>118</v>
      </c>
      <c r="C18" s="273"/>
      <c r="D18" s="273"/>
      <c r="E18" s="273"/>
      <c r="F18" s="273"/>
      <c r="G18" s="273"/>
    </row>
    <row r="19" spans="2:8" ht="15.75" x14ac:dyDescent="0.25">
      <c r="B19" s="271" t="s">
        <v>10</v>
      </c>
      <c r="C19" s="271"/>
      <c r="D19" s="271"/>
      <c r="E19" s="271"/>
      <c r="F19" s="272"/>
      <c r="G19" s="272"/>
    </row>
    <row r="20" spans="2:8" ht="15.75" x14ac:dyDescent="0.25">
      <c r="B20" s="87"/>
      <c r="C20" s="87"/>
      <c r="D20" s="87"/>
      <c r="E20" s="87"/>
      <c r="F20" s="88"/>
      <c r="G20" s="88"/>
    </row>
    <row r="21" spans="2:8" ht="15.75" x14ac:dyDescent="0.25">
      <c r="B21" s="271" t="s">
        <v>109</v>
      </c>
      <c r="C21" s="271"/>
      <c r="D21" s="271"/>
      <c r="E21" s="274"/>
      <c r="F21" s="274"/>
      <c r="G21" s="274"/>
    </row>
    <row r="22" spans="2:8" ht="15.75" x14ac:dyDescent="0.25">
      <c r="B22" s="87"/>
      <c r="C22" s="87"/>
      <c r="D22" s="87"/>
      <c r="E22" s="87"/>
      <c r="F22" s="88"/>
      <c r="G22" s="88"/>
    </row>
    <row r="23" spans="2:8" ht="15.75" x14ac:dyDescent="0.25">
      <c r="B23" s="271" t="s">
        <v>110</v>
      </c>
      <c r="C23" s="271"/>
      <c r="D23" s="271"/>
      <c r="E23" s="272"/>
      <c r="F23" s="272"/>
      <c r="G23" s="272"/>
    </row>
    <row r="24" spans="2:8" ht="15.75" x14ac:dyDescent="0.25">
      <c r="B24" s="87"/>
      <c r="C24" s="87"/>
      <c r="D24" s="87"/>
      <c r="E24" s="87"/>
      <c r="F24" s="88"/>
      <c r="G24" s="88"/>
    </row>
    <row r="25" spans="2:8" ht="30" x14ac:dyDescent="0.25">
      <c r="B25" s="153" t="s">
        <v>7</v>
      </c>
      <c r="C25" s="154" t="s">
        <v>111</v>
      </c>
      <c r="D25" s="154" t="s">
        <v>112</v>
      </c>
      <c r="E25" s="154" t="s">
        <v>113</v>
      </c>
      <c r="F25" s="154" t="s">
        <v>114</v>
      </c>
      <c r="G25" s="154" t="s">
        <v>114</v>
      </c>
    </row>
    <row r="26" spans="2:8" x14ac:dyDescent="0.25">
      <c r="B26" s="80">
        <v>1</v>
      </c>
      <c r="C26" s="81">
        <v>2</v>
      </c>
      <c r="D26" s="81">
        <v>3</v>
      </c>
      <c r="E26" s="81">
        <v>4</v>
      </c>
      <c r="F26" s="170" t="s">
        <v>115</v>
      </c>
      <c r="G26" s="170" t="s">
        <v>116</v>
      </c>
    </row>
    <row r="27" spans="2:8" x14ac:dyDescent="0.25">
      <c r="B27" s="91" t="s">
        <v>117</v>
      </c>
      <c r="C27" s="92">
        <v>2627593.23</v>
      </c>
      <c r="D27" s="92">
        <v>3671303.35</v>
      </c>
      <c r="E27" s="92">
        <v>2995778.45</v>
      </c>
      <c r="F27" s="92">
        <v>114.01</v>
      </c>
      <c r="G27" s="92">
        <v>114.01</v>
      </c>
    </row>
    <row r="28" spans="2:8" x14ac:dyDescent="0.25">
      <c r="B28" s="89" t="s">
        <v>230</v>
      </c>
      <c r="C28" s="83">
        <v>2627593.23</v>
      </c>
      <c r="D28" s="83">
        <v>3671303.35</v>
      </c>
      <c r="E28" s="83">
        <v>2995778.45</v>
      </c>
      <c r="F28" s="84">
        <f>SUM(E28/C28*100)</f>
        <v>114.01226094649361</v>
      </c>
      <c r="G28" s="84">
        <f>SUM(E28/D28*100)</f>
        <v>81.599861531464029</v>
      </c>
    </row>
    <row r="29" spans="2:8" ht="30" x14ac:dyDescent="0.25">
      <c r="B29" s="89" t="s">
        <v>231</v>
      </c>
      <c r="C29" s="86">
        <v>2627593.23</v>
      </c>
      <c r="D29" s="85">
        <v>3671303.35</v>
      </c>
      <c r="E29" s="84">
        <v>2995778.45</v>
      </c>
      <c r="F29" s="84">
        <f t="shared" ref="F29:F30" si="0">SUM(E29/C29*100)</f>
        <v>114.01226094649361</v>
      </c>
      <c r="G29" s="84">
        <f t="shared" ref="G29:G30" si="1">SUM(E29/D29*100)</f>
        <v>81.599861531464029</v>
      </c>
    </row>
    <row r="30" spans="2:8" x14ac:dyDescent="0.25">
      <c r="B30" s="90" t="s">
        <v>229</v>
      </c>
      <c r="C30" s="86">
        <v>2627593.23</v>
      </c>
      <c r="D30" s="85">
        <v>3671303.35</v>
      </c>
      <c r="E30" s="84">
        <v>2995778.45</v>
      </c>
      <c r="F30" s="84">
        <f t="shared" si="0"/>
        <v>114.01226094649361</v>
      </c>
      <c r="G30" s="84">
        <f t="shared" si="1"/>
        <v>81.599861531464029</v>
      </c>
    </row>
    <row r="31" spans="2:8" ht="15.75" x14ac:dyDescent="0.25">
      <c r="B31" s="82"/>
      <c r="C31" s="82"/>
      <c r="D31" s="82"/>
      <c r="E31" s="82"/>
      <c r="F31" s="82"/>
      <c r="G31" s="82"/>
    </row>
  </sheetData>
  <mergeCells count="6">
    <mergeCell ref="B23:G23"/>
    <mergeCell ref="B2:H2"/>
    <mergeCell ref="B17:G17"/>
    <mergeCell ref="B18:G18"/>
    <mergeCell ref="B19:G19"/>
    <mergeCell ref="B21:G21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K22"/>
  <sheetViews>
    <sheetView workbookViewId="0">
      <selection activeCell="B5" sqref="B5:K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9" width="25.28515625" customWidth="1"/>
    <col min="10" max="11" width="15.7109375" customWidth="1"/>
  </cols>
  <sheetData>
    <row r="1" spans="2:11" ht="18" customHeight="1" x14ac:dyDescent="0.25">
      <c r="B1" s="2"/>
      <c r="C1" s="2"/>
      <c r="D1" s="14"/>
      <c r="E1" s="2"/>
      <c r="F1" s="2"/>
      <c r="G1" s="2"/>
      <c r="H1" s="2"/>
      <c r="I1" s="2"/>
      <c r="J1" s="2"/>
      <c r="K1" s="14"/>
    </row>
    <row r="2" spans="2:11" ht="15.75" customHeight="1" x14ac:dyDescent="0.25">
      <c r="B2" s="244" t="s">
        <v>10</v>
      </c>
      <c r="C2" s="244"/>
      <c r="D2" s="244"/>
      <c r="E2" s="244"/>
      <c r="F2" s="244"/>
      <c r="G2" s="244"/>
      <c r="H2" s="244"/>
      <c r="I2" s="244"/>
      <c r="J2" s="244"/>
      <c r="K2" s="244"/>
    </row>
    <row r="3" spans="2:11" ht="18" x14ac:dyDescent="0.25">
      <c r="B3" s="38"/>
      <c r="C3" s="38"/>
      <c r="D3" s="38"/>
      <c r="E3" s="38"/>
      <c r="F3" s="38"/>
      <c r="G3" s="38"/>
      <c r="H3" s="38"/>
      <c r="I3" s="39"/>
      <c r="J3" s="39"/>
      <c r="K3" s="39"/>
    </row>
    <row r="4" spans="2:11" ht="18" customHeight="1" x14ac:dyDescent="0.25">
      <c r="B4" s="244" t="s">
        <v>38</v>
      </c>
      <c r="C4" s="244"/>
      <c r="D4" s="244"/>
      <c r="E4" s="244"/>
      <c r="F4" s="244"/>
      <c r="G4" s="244"/>
      <c r="H4" s="244"/>
      <c r="I4" s="244"/>
      <c r="J4" s="244"/>
      <c r="K4" s="244"/>
    </row>
    <row r="5" spans="2:11" ht="15.75" customHeight="1" x14ac:dyDescent="0.25">
      <c r="B5" s="244" t="s">
        <v>28</v>
      </c>
      <c r="C5" s="244"/>
      <c r="D5" s="244"/>
      <c r="E5" s="244"/>
      <c r="F5" s="244"/>
      <c r="G5" s="244"/>
      <c r="H5" s="244"/>
      <c r="I5" s="244"/>
      <c r="J5" s="244"/>
      <c r="K5" s="244"/>
    </row>
    <row r="6" spans="2:11" ht="18" x14ac:dyDescent="0.25">
      <c r="B6" s="38"/>
      <c r="C6" s="38"/>
      <c r="D6" s="38"/>
      <c r="E6" s="38"/>
      <c r="F6" s="38"/>
      <c r="G6" s="38"/>
      <c r="H6" s="38"/>
      <c r="I6" s="39"/>
      <c r="J6" s="39"/>
      <c r="K6" s="39"/>
    </row>
    <row r="7" spans="2:11" ht="25.5" customHeight="1" x14ac:dyDescent="0.25">
      <c r="B7" s="267" t="s">
        <v>7</v>
      </c>
      <c r="C7" s="268"/>
      <c r="D7" s="268"/>
      <c r="E7" s="268"/>
      <c r="F7" s="269"/>
      <c r="G7" s="31" t="s">
        <v>62</v>
      </c>
      <c r="H7" s="31" t="s">
        <v>35</v>
      </c>
      <c r="I7" s="31" t="s">
        <v>119</v>
      </c>
      <c r="J7" s="31" t="s">
        <v>17</v>
      </c>
      <c r="K7" s="31" t="s">
        <v>36</v>
      </c>
    </row>
    <row r="8" spans="2:11" x14ac:dyDescent="0.25">
      <c r="B8" s="267">
        <v>1</v>
      </c>
      <c r="C8" s="268"/>
      <c r="D8" s="268"/>
      <c r="E8" s="268"/>
      <c r="F8" s="269"/>
      <c r="G8" s="32">
        <v>2</v>
      </c>
      <c r="H8" s="32">
        <v>4</v>
      </c>
      <c r="I8" s="32">
        <v>5</v>
      </c>
      <c r="J8" s="32" t="s">
        <v>26</v>
      </c>
      <c r="K8" s="32" t="s">
        <v>27</v>
      </c>
    </row>
    <row r="9" spans="2:11" ht="25.5" x14ac:dyDescent="0.25">
      <c r="B9" s="6">
        <v>8</v>
      </c>
      <c r="C9" s="6"/>
      <c r="D9" s="6"/>
      <c r="E9" s="6"/>
      <c r="F9" s="6" t="s">
        <v>8</v>
      </c>
      <c r="G9" s="4"/>
      <c r="H9" s="4"/>
      <c r="I9" s="24"/>
      <c r="J9" s="24"/>
      <c r="K9" s="24"/>
    </row>
    <row r="10" spans="2:11" x14ac:dyDescent="0.25">
      <c r="B10" s="6"/>
      <c r="C10" s="11">
        <v>84</v>
      </c>
      <c r="D10" s="11"/>
      <c r="E10" s="11"/>
      <c r="F10" s="11" t="s">
        <v>12</v>
      </c>
      <c r="G10" s="4"/>
      <c r="H10" s="4"/>
      <c r="I10" s="24"/>
      <c r="J10" s="24"/>
      <c r="K10" s="24"/>
    </row>
    <row r="11" spans="2:11" ht="51" x14ac:dyDescent="0.25">
      <c r="B11" s="7"/>
      <c r="C11" s="7"/>
      <c r="D11" s="7">
        <v>841</v>
      </c>
      <c r="E11" s="7"/>
      <c r="F11" s="19" t="s">
        <v>29</v>
      </c>
      <c r="G11" s="4"/>
      <c r="H11" s="4"/>
      <c r="I11" s="24"/>
      <c r="J11" s="24"/>
      <c r="K11" s="24"/>
    </row>
    <row r="12" spans="2:11" ht="25.5" x14ac:dyDescent="0.25">
      <c r="B12" s="7"/>
      <c r="C12" s="7"/>
      <c r="D12" s="7"/>
      <c r="E12" s="7">
        <v>8413</v>
      </c>
      <c r="F12" s="19" t="s">
        <v>30</v>
      </c>
      <c r="G12" s="4"/>
      <c r="H12" s="4"/>
      <c r="I12" s="24"/>
      <c r="J12" s="24"/>
      <c r="K12" s="24"/>
    </row>
    <row r="13" spans="2:11" x14ac:dyDescent="0.25">
      <c r="B13" s="7"/>
      <c r="C13" s="7"/>
      <c r="D13" s="7"/>
      <c r="E13" s="8" t="s">
        <v>16</v>
      </c>
      <c r="F13" s="13"/>
      <c r="G13" s="4"/>
      <c r="H13" s="4"/>
      <c r="I13" s="24"/>
      <c r="J13" s="24"/>
      <c r="K13" s="24"/>
    </row>
    <row r="14" spans="2:11" ht="25.5" x14ac:dyDescent="0.25">
      <c r="B14" s="9">
        <v>5</v>
      </c>
      <c r="C14" s="10"/>
      <c r="D14" s="10"/>
      <c r="E14" s="10"/>
      <c r="F14" s="15" t="s">
        <v>9</v>
      </c>
      <c r="G14" s="4"/>
      <c r="H14" s="4"/>
      <c r="I14" s="24"/>
      <c r="J14" s="24"/>
      <c r="K14" s="24"/>
    </row>
    <row r="15" spans="2:11" ht="25.5" x14ac:dyDescent="0.25">
      <c r="B15" s="11"/>
      <c r="C15" s="11">
        <v>54</v>
      </c>
      <c r="D15" s="11"/>
      <c r="E15" s="11"/>
      <c r="F15" s="16" t="s">
        <v>13</v>
      </c>
      <c r="G15" s="4"/>
      <c r="H15" s="5"/>
      <c r="I15" s="24"/>
      <c r="J15" s="24"/>
      <c r="K15" s="24"/>
    </row>
    <row r="16" spans="2:11" ht="63.75" x14ac:dyDescent="0.25">
      <c r="B16" s="11"/>
      <c r="C16" s="11"/>
      <c r="D16" s="11">
        <v>541</v>
      </c>
      <c r="E16" s="19"/>
      <c r="F16" s="19" t="s">
        <v>31</v>
      </c>
      <c r="G16" s="4"/>
      <c r="H16" s="5"/>
      <c r="I16" s="24"/>
      <c r="J16" s="24"/>
      <c r="K16" s="24"/>
    </row>
    <row r="17" spans="2:11" ht="38.25" x14ac:dyDescent="0.25">
      <c r="B17" s="11"/>
      <c r="C17" s="11"/>
      <c r="D17" s="11"/>
      <c r="E17" s="19">
        <v>5413</v>
      </c>
      <c r="F17" s="19" t="s">
        <v>32</v>
      </c>
      <c r="G17" s="4"/>
      <c r="H17" s="5"/>
      <c r="I17" s="24"/>
      <c r="J17" s="24"/>
      <c r="K17" s="24"/>
    </row>
    <row r="18" spans="2:11" x14ac:dyDescent="0.25">
      <c r="B18" s="12"/>
      <c r="C18" s="10"/>
      <c r="D18" s="10"/>
      <c r="E18" s="10"/>
      <c r="F18" s="15" t="s">
        <v>16</v>
      </c>
      <c r="G18" s="4"/>
      <c r="H18" s="4"/>
      <c r="I18" s="24"/>
      <c r="J18" s="24"/>
      <c r="K18" s="24"/>
    </row>
    <row r="20" spans="2:1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2:1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2:1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</row>
  </sheetData>
  <mergeCells count="5">
    <mergeCell ref="B7:F7"/>
    <mergeCell ref="B8:F8"/>
    <mergeCell ref="B2:K2"/>
    <mergeCell ref="B4:K4"/>
    <mergeCell ref="B5:K5"/>
  </mergeCells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17A00-D3D1-4E8B-85A9-BDEA2BE0CF35}">
  <sheetPr>
    <pageSetUpPr fitToPage="1"/>
  </sheetPr>
  <dimension ref="A1:J122"/>
  <sheetViews>
    <sheetView workbookViewId="0">
      <selection sqref="A1:J122"/>
    </sheetView>
  </sheetViews>
  <sheetFormatPr defaultRowHeight="15" x14ac:dyDescent="0.25"/>
  <cols>
    <col min="3" max="3" width="11.7109375" customWidth="1"/>
    <col min="4" max="4" width="29.5703125" customWidth="1"/>
    <col min="5" max="5" width="24.42578125" customWidth="1"/>
    <col min="6" max="6" width="23" customWidth="1"/>
    <col min="7" max="7" width="24.42578125" customWidth="1"/>
    <col min="8" max="8" width="18.42578125" customWidth="1"/>
    <col min="9" max="9" width="0.140625" customWidth="1"/>
    <col min="10" max="10" width="94.85546875" hidden="1" customWidth="1"/>
  </cols>
  <sheetData>
    <row r="1" spans="1:10" ht="18" x14ac:dyDescent="0.25">
      <c r="A1" s="299" t="s">
        <v>233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0" ht="18" x14ac:dyDescent="0.25">
      <c r="A2" s="155"/>
      <c r="B2" s="155"/>
      <c r="C2" s="155"/>
      <c r="D2" s="155"/>
      <c r="E2" s="156"/>
      <c r="F2" s="156"/>
      <c r="G2" s="156"/>
      <c r="H2" s="156"/>
      <c r="I2" s="157"/>
      <c r="J2" s="157"/>
    </row>
    <row r="3" spans="1:10" ht="18.75" x14ac:dyDescent="0.3">
      <c r="A3" s="299" t="s">
        <v>234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ht="18" x14ac:dyDescent="0.25">
      <c r="A4" s="95"/>
      <c r="B4" s="95"/>
      <c r="C4" s="95"/>
      <c r="D4" s="95"/>
      <c r="E4" s="96"/>
      <c r="F4" s="96"/>
      <c r="G4" s="96"/>
      <c r="H4" s="96"/>
      <c r="I4" s="97"/>
      <c r="J4" s="97"/>
    </row>
    <row r="5" spans="1:10" ht="36" x14ac:dyDescent="0.25">
      <c r="A5" s="301" t="s">
        <v>153</v>
      </c>
      <c r="B5" s="302"/>
      <c r="C5" s="302"/>
      <c r="D5" s="150" t="s">
        <v>154</v>
      </c>
      <c r="E5" s="151" t="s">
        <v>223</v>
      </c>
      <c r="F5" s="152" t="s">
        <v>224</v>
      </c>
      <c r="G5" s="151" t="s">
        <v>225</v>
      </c>
      <c r="H5" s="152" t="s">
        <v>228</v>
      </c>
    </row>
    <row r="6" spans="1:10" ht="45" customHeight="1" x14ac:dyDescent="0.25">
      <c r="A6" s="296" t="s">
        <v>155</v>
      </c>
      <c r="B6" s="297"/>
      <c r="C6" s="298"/>
      <c r="D6" s="98" t="s">
        <v>156</v>
      </c>
      <c r="E6" s="224">
        <v>2627593.23</v>
      </c>
      <c r="F6" s="232">
        <v>3671303.35</v>
      </c>
      <c r="G6" s="99">
        <v>2995778.45</v>
      </c>
      <c r="H6" s="99">
        <v>82</v>
      </c>
    </row>
    <row r="7" spans="1:10" ht="38.25" customHeight="1" x14ac:dyDescent="0.25">
      <c r="A7" s="296" t="s">
        <v>157</v>
      </c>
      <c r="B7" s="297"/>
      <c r="C7" s="298"/>
      <c r="D7" s="98" t="s">
        <v>158</v>
      </c>
      <c r="E7" s="100">
        <v>821.77</v>
      </c>
      <c r="F7" s="100">
        <v>1991</v>
      </c>
      <c r="G7" s="107">
        <v>0</v>
      </c>
      <c r="H7" s="100">
        <v>0</v>
      </c>
    </row>
    <row r="8" spans="1:10" ht="24" customHeight="1" x14ac:dyDescent="0.25">
      <c r="A8" s="281" t="s">
        <v>159</v>
      </c>
      <c r="B8" s="282"/>
      <c r="C8" s="283"/>
      <c r="D8" s="98" t="s">
        <v>124</v>
      </c>
      <c r="E8" s="100">
        <v>821.77</v>
      </c>
      <c r="F8" s="100">
        <v>1991</v>
      </c>
      <c r="G8" s="107">
        <v>0</v>
      </c>
      <c r="H8" s="100">
        <v>0</v>
      </c>
    </row>
    <row r="9" spans="1:10" ht="19.5" customHeight="1" x14ac:dyDescent="0.25">
      <c r="A9" s="281">
        <v>321</v>
      </c>
      <c r="B9" s="282"/>
      <c r="C9" s="283"/>
      <c r="D9" s="123" t="s">
        <v>4</v>
      </c>
      <c r="E9" s="130">
        <v>300.83</v>
      </c>
      <c r="F9" s="129">
        <v>1327</v>
      </c>
      <c r="G9" s="130">
        <v>0</v>
      </c>
      <c r="H9" s="129">
        <v>0</v>
      </c>
    </row>
    <row r="10" spans="1:10" ht="17.25" customHeight="1" x14ac:dyDescent="0.25">
      <c r="A10" s="284">
        <v>322</v>
      </c>
      <c r="B10" s="285"/>
      <c r="C10" s="286"/>
      <c r="D10" s="123" t="s">
        <v>11</v>
      </c>
      <c r="E10" s="130">
        <v>520.94000000000005</v>
      </c>
      <c r="F10" s="129">
        <v>664</v>
      </c>
      <c r="G10" s="130">
        <v>0</v>
      </c>
      <c r="H10" s="129">
        <v>0</v>
      </c>
    </row>
    <row r="11" spans="1:10" ht="22.5" customHeight="1" x14ac:dyDescent="0.25">
      <c r="A11" s="296" t="s">
        <v>160</v>
      </c>
      <c r="B11" s="297"/>
      <c r="C11" s="298"/>
      <c r="D11" s="98" t="s">
        <v>161</v>
      </c>
      <c r="E11" s="100">
        <v>56831.97</v>
      </c>
      <c r="F11" s="100">
        <v>192210.29</v>
      </c>
      <c r="G11" s="107">
        <v>120321.79</v>
      </c>
      <c r="H11" s="100">
        <v>63</v>
      </c>
    </row>
    <row r="12" spans="1:10" ht="25.5" customHeight="1" x14ac:dyDescent="0.25">
      <c r="A12" s="102" t="s">
        <v>162</v>
      </c>
      <c r="B12" s="103"/>
      <c r="C12" s="98"/>
      <c r="D12" s="98" t="s">
        <v>124</v>
      </c>
      <c r="E12" s="100">
        <v>4438.74</v>
      </c>
      <c r="F12" s="100">
        <v>394.29</v>
      </c>
      <c r="G12" s="107">
        <v>394.29</v>
      </c>
      <c r="H12" s="100">
        <v>100</v>
      </c>
    </row>
    <row r="13" spans="1:10" ht="22.5" customHeight="1" x14ac:dyDescent="0.25">
      <c r="A13" s="104">
        <v>3</v>
      </c>
      <c r="B13" s="105"/>
      <c r="C13" s="101"/>
      <c r="D13" s="123" t="s">
        <v>163</v>
      </c>
      <c r="E13" s="129">
        <v>4438.74</v>
      </c>
      <c r="F13" s="129">
        <v>394.29</v>
      </c>
      <c r="G13" s="130">
        <f>SUM(G14:G14)</f>
        <v>394.29</v>
      </c>
      <c r="H13" s="129">
        <v>100</v>
      </c>
    </row>
    <row r="14" spans="1:10" ht="18" customHeight="1" x14ac:dyDescent="0.25">
      <c r="A14" s="106">
        <v>32</v>
      </c>
      <c r="B14" s="105"/>
      <c r="C14" s="101"/>
      <c r="D14" s="123" t="s">
        <v>11</v>
      </c>
      <c r="E14" s="129">
        <v>4438.74</v>
      </c>
      <c r="F14" s="129">
        <v>394.29</v>
      </c>
      <c r="G14" s="130">
        <v>394.29</v>
      </c>
      <c r="H14" s="129">
        <v>100</v>
      </c>
    </row>
    <row r="15" spans="1:10" ht="48" customHeight="1" x14ac:dyDescent="0.25">
      <c r="A15" s="102" t="s">
        <v>164</v>
      </c>
      <c r="B15" s="103"/>
      <c r="C15" s="98"/>
      <c r="D15" s="98" t="s">
        <v>165</v>
      </c>
      <c r="E15" s="107">
        <v>26794.62</v>
      </c>
      <c r="F15" s="100">
        <v>5400</v>
      </c>
      <c r="G15" s="107">
        <v>835.34</v>
      </c>
      <c r="H15" s="100">
        <v>16</v>
      </c>
    </row>
    <row r="16" spans="1:10" ht="21.75" customHeight="1" x14ac:dyDescent="0.25">
      <c r="A16" s="104">
        <v>3</v>
      </c>
      <c r="B16" s="105"/>
      <c r="C16" s="101"/>
      <c r="D16" s="123" t="s">
        <v>4</v>
      </c>
      <c r="E16" s="130">
        <v>26794.62</v>
      </c>
      <c r="F16" s="129">
        <v>5400</v>
      </c>
      <c r="G16" s="130">
        <v>835.34</v>
      </c>
      <c r="H16" s="129">
        <v>16</v>
      </c>
    </row>
    <row r="17" spans="1:8" ht="20.25" customHeight="1" x14ac:dyDescent="0.25">
      <c r="A17" s="106">
        <v>32</v>
      </c>
      <c r="B17" s="105"/>
      <c r="C17" s="101"/>
      <c r="D17" s="123" t="s">
        <v>11</v>
      </c>
      <c r="E17" s="130">
        <v>26794.62</v>
      </c>
      <c r="F17" s="129">
        <v>5400</v>
      </c>
      <c r="G17" s="130">
        <v>835.34</v>
      </c>
      <c r="H17" s="129">
        <v>16</v>
      </c>
    </row>
    <row r="18" spans="1:8" ht="39" customHeight="1" x14ac:dyDescent="0.25">
      <c r="A18" s="102" t="s">
        <v>166</v>
      </c>
      <c r="B18" s="103"/>
      <c r="C18" s="98"/>
      <c r="D18" s="98" t="s">
        <v>167</v>
      </c>
      <c r="E18" s="107">
        <v>204.26</v>
      </c>
      <c r="F18" s="100">
        <f t="shared" ref="F18" si="0">F19</f>
        <v>13272</v>
      </c>
      <c r="G18" s="107">
        <v>208</v>
      </c>
      <c r="H18" s="107">
        <v>2</v>
      </c>
    </row>
    <row r="19" spans="1:8" ht="21" customHeight="1" x14ac:dyDescent="0.25">
      <c r="A19" s="104">
        <v>3</v>
      </c>
      <c r="B19" s="105"/>
      <c r="C19" s="101"/>
      <c r="D19" s="123" t="s">
        <v>4</v>
      </c>
      <c r="E19" s="130">
        <v>204.26</v>
      </c>
      <c r="F19" s="129">
        <v>13272</v>
      </c>
      <c r="G19" s="130">
        <v>208</v>
      </c>
      <c r="H19" s="129">
        <v>2</v>
      </c>
    </row>
    <row r="20" spans="1:8" ht="21.75" customHeight="1" x14ac:dyDescent="0.25">
      <c r="A20" s="106">
        <v>32</v>
      </c>
      <c r="B20" s="105"/>
      <c r="C20" s="101"/>
      <c r="D20" s="123" t="s">
        <v>11</v>
      </c>
      <c r="E20" s="130">
        <v>204.26</v>
      </c>
      <c r="F20" s="129">
        <v>13272</v>
      </c>
      <c r="G20" s="130">
        <v>208</v>
      </c>
      <c r="H20" s="129">
        <v>2</v>
      </c>
    </row>
    <row r="21" spans="1:8" ht="18" x14ac:dyDescent="0.25">
      <c r="A21" s="108" t="s">
        <v>168</v>
      </c>
      <c r="B21" s="103"/>
      <c r="C21" s="98"/>
      <c r="D21" s="109" t="s">
        <v>169</v>
      </c>
      <c r="E21" s="107">
        <v>0</v>
      </c>
      <c r="F21" s="100">
        <f t="shared" ref="F21" si="1">F22</f>
        <v>120055</v>
      </c>
      <c r="G21" s="107">
        <v>113895.51</v>
      </c>
      <c r="H21" s="107">
        <v>95</v>
      </c>
    </row>
    <row r="22" spans="1:8" ht="21" customHeight="1" x14ac:dyDescent="0.25">
      <c r="A22" s="104">
        <v>3</v>
      </c>
      <c r="B22" s="105"/>
      <c r="C22" s="101"/>
      <c r="D22" s="101" t="s">
        <v>4</v>
      </c>
      <c r="E22" s="130">
        <v>0</v>
      </c>
      <c r="F22" s="129">
        <v>120055</v>
      </c>
      <c r="G22" s="130">
        <v>113895.51</v>
      </c>
      <c r="H22" s="129">
        <v>95</v>
      </c>
    </row>
    <row r="23" spans="1:8" ht="21.75" customHeight="1" x14ac:dyDescent="0.25">
      <c r="A23" s="106">
        <v>32</v>
      </c>
      <c r="B23" s="105"/>
      <c r="C23" s="101"/>
      <c r="D23" s="101" t="s">
        <v>11</v>
      </c>
      <c r="E23" s="130">
        <v>0</v>
      </c>
      <c r="F23" s="129">
        <v>120055</v>
      </c>
      <c r="G23" s="130">
        <v>113895.51</v>
      </c>
      <c r="H23" s="129">
        <v>95</v>
      </c>
    </row>
    <row r="24" spans="1:8" ht="24.75" customHeight="1" x14ac:dyDescent="0.25">
      <c r="A24" s="144" t="s">
        <v>170</v>
      </c>
      <c r="B24" s="145"/>
      <c r="C24" s="119"/>
      <c r="D24" s="119" t="s">
        <v>171</v>
      </c>
      <c r="E24" s="143">
        <f>E25</f>
        <v>0</v>
      </c>
      <c r="F24" s="143">
        <f t="shared" ref="F24:H24" si="2">F25</f>
        <v>0</v>
      </c>
      <c r="G24" s="131">
        <f t="shared" si="2"/>
        <v>0</v>
      </c>
      <c r="H24" s="143">
        <f t="shared" si="2"/>
        <v>0</v>
      </c>
    </row>
    <row r="25" spans="1:8" ht="18.75" customHeight="1" x14ac:dyDescent="0.25">
      <c r="A25" s="146">
        <v>3</v>
      </c>
      <c r="B25" s="147"/>
      <c r="C25" s="123"/>
      <c r="D25" s="123" t="s">
        <v>4</v>
      </c>
      <c r="E25" s="129">
        <f>SUM(E26:E26)</f>
        <v>0</v>
      </c>
      <c r="F25" s="129">
        <f>SUM(F26:F26)</f>
        <v>0</v>
      </c>
      <c r="G25" s="130">
        <f>SUM(G26:G26)</f>
        <v>0</v>
      </c>
      <c r="H25" s="129">
        <f t="shared" ref="H25" si="3">SUM(H26:H26)</f>
        <v>0</v>
      </c>
    </row>
    <row r="26" spans="1:8" ht="22.5" customHeight="1" x14ac:dyDescent="0.25">
      <c r="A26" s="148">
        <v>32</v>
      </c>
      <c r="B26" s="147"/>
      <c r="C26" s="123"/>
      <c r="D26" s="123" t="s">
        <v>11</v>
      </c>
      <c r="E26" s="131"/>
      <c r="F26" s="129"/>
      <c r="G26" s="130"/>
      <c r="H26" s="129"/>
    </row>
    <row r="27" spans="1:8" ht="53.25" customHeight="1" x14ac:dyDescent="0.25">
      <c r="A27" s="108" t="s">
        <v>214</v>
      </c>
      <c r="B27" s="103"/>
      <c r="C27" s="98"/>
      <c r="D27" s="98" t="s">
        <v>215</v>
      </c>
      <c r="E27" s="107">
        <v>6788.74</v>
      </c>
      <c r="F27" s="100">
        <f t="shared" ref="F27" si="4">F28</f>
        <v>13272</v>
      </c>
      <c r="G27" s="107">
        <v>4988.6499999999996</v>
      </c>
      <c r="H27" s="107">
        <v>38</v>
      </c>
    </row>
    <row r="28" spans="1:8" ht="24.75" customHeight="1" x14ac:dyDescent="0.25">
      <c r="A28" s="104">
        <v>3</v>
      </c>
      <c r="B28" s="105"/>
      <c r="C28" s="101"/>
      <c r="D28" s="123" t="s">
        <v>4</v>
      </c>
      <c r="E28" s="130">
        <v>6788.74</v>
      </c>
      <c r="F28" s="129">
        <v>13272</v>
      </c>
      <c r="G28" s="130">
        <v>4988.6499999999996</v>
      </c>
      <c r="H28" s="130">
        <v>38</v>
      </c>
    </row>
    <row r="29" spans="1:8" ht="19.5" customHeight="1" x14ac:dyDescent="0.25">
      <c r="A29" s="106">
        <v>32</v>
      </c>
      <c r="B29" s="105"/>
      <c r="C29" s="101"/>
      <c r="D29" s="123" t="s">
        <v>11</v>
      </c>
      <c r="E29" s="130">
        <v>6788.74</v>
      </c>
      <c r="F29" s="129">
        <v>13272</v>
      </c>
      <c r="G29" s="130">
        <v>4988.6499999999996</v>
      </c>
      <c r="H29" s="130">
        <v>38</v>
      </c>
    </row>
    <row r="30" spans="1:8" ht="45.75" customHeight="1" x14ac:dyDescent="0.25">
      <c r="A30" s="108" t="s">
        <v>172</v>
      </c>
      <c r="B30" s="103"/>
      <c r="C30" s="98"/>
      <c r="D30" s="119" t="s">
        <v>226</v>
      </c>
      <c r="E30" s="107">
        <v>18605.61</v>
      </c>
      <c r="F30" s="100">
        <f>F31</f>
        <v>39817</v>
      </c>
      <c r="G30" s="107">
        <f>G31</f>
        <v>0</v>
      </c>
      <c r="H30" s="100">
        <f t="shared" ref="H30" si="5">H31</f>
        <v>0</v>
      </c>
    </row>
    <row r="31" spans="1:8" ht="24.75" customHeight="1" x14ac:dyDescent="0.25">
      <c r="A31" s="104">
        <v>3</v>
      </c>
      <c r="B31" s="105"/>
      <c r="C31" s="101"/>
      <c r="D31" s="123" t="s">
        <v>4</v>
      </c>
      <c r="E31" s="130">
        <v>18605.61</v>
      </c>
      <c r="F31" s="129">
        <v>39817</v>
      </c>
      <c r="G31" s="130">
        <f>SUM(G32:G32)</f>
        <v>0</v>
      </c>
      <c r="H31" s="129">
        <f t="shared" ref="H31" si="6">SUM(H32:H32)</f>
        <v>0</v>
      </c>
    </row>
    <row r="32" spans="1:8" ht="20.25" customHeight="1" x14ac:dyDescent="0.25">
      <c r="A32" s="106">
        <v>32</v>
      </c>
      <c r="B32" s="105"/>
      <c r="C32" s="101"/>
      <c r="D32" s="123" t="s">
        <v>11</v>
      </c>
      <c r="E32" s="130">
        <v>18605.61</v>
      </c>
      <c r="F32" s="129">
        <v>39817</v>
      </c>
      <c r="G32" s="130">
        <v>0</v>
      </c>
      <c r="H32" s="129">
        <v>0</v>
      </c>
    </row>
    <row r="33" spans="1:8" ht="57" customHeight="1" x14ac:dyDescent="0.25">
      <c r="A33" s="287" t="s">
        <v>173</v>
      </c>
      <c r="B33" s="288"/>
      <c r="C33" s="289"/>
      <c r="D33" s="98" t="s">
        <v>174</v>
      </c>
      <c r="E33" s="107">
        <v>51820.66</v>
      </c>
      <c r="F33" s="100">
        <f t="shared" ref="F33" si="7">F34</f>
        <v>103524</v>
      </c>
      <c r="G33" s="107">
        <v>92289.55</v>
      </c>
      <c r="H33" s="107">
        <v>90</v>
      </c>
    </row>
    <row r="34" spans="1:8" ht="23.25" customHeight="1" x14ac:dyDescent="0.25">
      <c r="A34" s="108" t="s">
        <v>168</v>
      </c>
      <c r="B34" s="103"/>
      <c r="C34" s="98"/>
      <c r="D34" s="98" t="s">
        <v>175</v>
      </c>
      <c r="E34" s="107">
        <v>51820.66</v>
      </c>
      <c r="F34" s="100">
        <v>103524</v>
      </c>
      <c r="G34" s="107">
        <v>92289.55</v>
      </c>
      <c r="H34" s="107">
        <v>90</v>
      </c>
    </row>
    <row r="35" spans="1:8" ht="22.5" customHeight="1" x14ac:dyDescent="0.25">
      <c r="A35" s="104">
        <v>3</v>
      </c>
      <c r="B35" s="105"/>
      <c r="C35" s="101"/>
      <c r="D35" s="123" t="s">
        <v>4</v>
      </c>
      <c r="E35" s="130">
        <v>51820.66</v>
      </c>
      <c r="F35" s="129">
        <v>103524</v>
      </c>
      <c r="G35" s="130">
        <v>92289.55</v>
      </c>
      <c r="H35" s="129">
        <v>90</v>
      </c>
    </row>
    <row r="36" spans="1:8" ht="27" customHeight="1" x14ac:dyDescent="0.25">
      <c r="A36" s="106">
        <v>32</v>
      </c>
      <c r="B36" s="105"/>
      <c r="C36" s="101"/>
      <c r="D36" s="123" t="s">
        <v>11</v>
      </c>
      <c r="E36" s="130">
        <v>850.85</v>
      </c>
      <c r="F36" s="129">
        <v>3318</v>
      </c>
      <c r="G36" s="130">
        <v>3884.96</v>
      </c>
      <c r="H36" s="129">
        <v>117</v>
      </c>
    </row>
    <row r="37" spans="1:8" ht="32.25" customHeight="1" x14ac:dyDescent="0.25">
      <c r="A37" s="106">
        <v>37</v>
      </c>
      <c r="B37" s="105"/>
      <c r="C37" s="101"/>
      <c r="D37" s="120" t="s">
        <v>227</v>
      </c>
      <c r="E37" s="130">
        <v>50969.81</v>
      </c>
      <c r="F37" s="129">
        <v>100206</v>
      </c>
      <c r="G37" s="130">
        <v>88404.59</v>
      </c>
      <c r="H37" s="129">
        <v>89</v>
      </c>
    </row>
    <row r="38" spans="1:8" ht="26.25" customHeight="1" x14ac:dyDescent="0.25">
      <c r="A38" s="287" t="s">
        <v>176</v>
      </c>
      <c r="B38" s="288"/>
      <c r="C38" s="289"/>
      <c r="D38" s="128" t="s">
        <v>177</v>
      </c>
      <c r="E38" s="107">
        <v>1639880.47</v>
      </c>
      <c r="F38" s="100">
        <v>2968489.4</v>
      </c>
      <c r="G38" s="107">
        <v>2530304.46</v>
      </c>
      <c r="H38" s="107">
        <v>86</v>
      </c>
    </row>
    <row r="39" spans="1:8" ht="27.75" customHeight="1" x14ac:dyDescent="0.25">
      <c r="A39" s="108" t="s">
        <v>178</v>
      </c>
      <c r="B39" s="103"/>
      <c r="C39" s="98"/>
      <c r="D39" s="98" t="s">
        <v>124</v>
      </c>
      <c r="E39" s="107">
        <v>1990.84</v>
      </c>
      <c r="F39" s="100">
        <f>F40</f>
        <v>3318</v>
      </c>
      <c r="G39" s="107">
        <v>0</v>
      </c>
      <c r="H39" s="100">
        <v>0</v>
      </c>
    </row>
    <row r="40" spans="1:8" ht="20.25" customHeight="1" x14ac:dyDescent="0.25">
      <c r="A40" s="104">
        <v>3</v>
      </c>
      <c r="B40" s="105"/>
      <c r="C40" s="101"/>
      <c r="D40" s="123" t="s">
        <v>4</v>
      </c>
      <c r="E40" s="130">
        <v>1990.84</v>
      </c>
      <c r="F40" s="129">
        <v>3318</v>
      </c>
      <c r="G40" s="130">
        <v>0</v>
      </c>
      <c r="H40" s="130">
        <v>0</v>
      </c>
    </row>
    <row r="41" spans="1:8" ht="20.25" customHeight="1" x14ac:dyDescent="0.25">
      <c r="A41" s="106">
        <v>32</v>
      </c>
      <c r="B41" s="105"/>
      <c r="C41" s="101"/>
      <c r="D41" s="123" t="s">
        <v>11</v>
      </c>
      <c r="E41" s="130">
        <v>1990.84</v>
      </c>
      <c r="F41" s="136">
        <v>3318</v>
      </c>
      <c r="G41" s="226">
        <v>0</v>
      </c>
      <c r="H41" s="132">
        <v>0</v>
      </c>
    </row>
    <row r="42" spans="1:8" ht="43.5" customHeight="1" x14ac:dyDescent="0.25">
      <c r="A42" s="108" t="s">
        <v>179</v>
      </c>
      <c r="B42" s="103"/>
      <c r="C42" s="98"/>
      <c r="D42" s="98" t="s">
        <v>180</v>
      </c>
      <c r="E42" s="137">
        <v>122104</v>
      </c>
      <c r="F42" s="137">
        <v>160104</v>
      </c>
      <c r="G42" s="227">
        <v>162084</v>
      </c>
      <c r="H42" s="137">
        <v>102</v>
      </c>
    </row>
    <row r="43" spans="1:8" ht="20.25" customHeight="1" x14ac:dyDescent="0.25">
      <c r="A43" s="104">
        <v>3</v>
      </c>
      <c r="B43" s="105"/>
      <c r="C43" s="101"/>
      <c r="D43" s="123" t="s">
        <v>4</v>
      </c>
      <c r="E43" s="136">
        <v>122104</v>
      </c>
      <c r="F43" s="136">
        <v>160104</v>
      </c>
      <c r="G43" s="228">
        <v>162084</v>
      </c>
      <c r="H43" s="136">
        <v>102</v>
      </c>
    </row>
    <row r="44" spans="1:8" ht="17.25" customHeight="1" x14ac:dyDescent="0.25">
      <c r="A44" s="106">
        <v>32</v>
      </c>
      <c r="B44" s="105"/>
      <c r="C44" s="101"/>
      <c r="D44" s="123" t="s">
        <v>11</v>
      </c>
      <c r="E44" s="136">
        <v>119980.44</v>
      </c>
      <c r="F44" s="136">
        <v>157980</v>
      </c>
      <c r="G44" s="228">
        <v>159960</v>
      </c>
      <c r="H44" s="136">
        <v>102</v>
      </c>
    </row>
    <row r="45" spans="1:8" ht="20.25" customHeight="1" x14ac:dyDescent="0.25">
      <c r="A45" s="106">
        <v>34</v>
      </c>
      <c r="B45" s="105"/>
      <c r="C45" s="101"/>
      <c r="D45" s="123" t="s">
        <v>89</v>
      </c>
      <c r="E45" s="136">
        <v>2123.56</v>
      </c>
      <c r="F45" s="136">
        <v>2124</v>
      </c>
      <c r="G45" s="228">
        <v>2124</v>
      </c>
      <c r="H45" s="136">
        <v>100</v>
      </c>
    </row>
    <row r="46" spans="1:8" ht="23.25" customHeight="1" x14ac:dyDescent="0.25">
      <c r="A46" s="108" t="s">
        <v>181</v>
      </c>
      <c r="B46" s="103"/>
      <c r="C46" s="98"/>
      <c r="D46" s="98" t="s">
        <v>182</v>
      </c>
      <c r="E46" s="137">
        <v>12669.77</v>
      </c>
      <c r="F46" s="137">
        <f t="shared" ref="F46" si="8">F47+F49</f>
        <v>46452</v>
      </c>
      <c r="G46" s="227">
        <v>13981.01</v>
      </c>
      <c r="H46" s="137">
        <v>30</v>
      </c>
    </row>
    <row r="47" spans="1:8" ht="23.25" customHeight="1" x14ac:dyDescent="0.25">
      <c r="A47" s="104">
        <v>3</v>
      </c>
      <c r="B47" s="105"/>
      <c r="C47" s="101"/>
      <c r="D47" s="123" t="s">
        <v>4</v>
      </c>
      <c r="E47" s="136">
        <v>6756.84</v>
      </c>
      <c r="F47" s="136">
        <v>39816</v>
      </c>
      <c r="G47" s="228">
        <v>9377.36</v>
      </c>
      <c r="H47" s="132">
        <v>24</v>
      </c>
    </row>
    <row r="48" spans="1:8" ht="19.5" customHeight="1" x14ac:dyDescent="0.25">
      <c r="A48" s="106">
        <v>32</v>
      </c>
      <c r="B48" s="105"/>
      <c r="C48" s="101"/>
      <c r="D48" s="123" t="s">
        <v>11</v>
      </c>
      <c r="E48" s="139">
        <v>6756.84</v>
      </c>
      <c r="F48" s="233">
        <v>39816</v>
      </c>
      <c r="G48" s="140">
        <v>9377.36</v>
      </c>
      <c r="H48" s="133">
        <v>24</v>
      </c>
    </row>
    <row r="49" spans="1:8" ht="33.75" customHeight="1" x14ac:dyDescent="0.25">
      <c r="A49" s="104">
        <v>4</v>
      </c>
      <c r="B49" s="103"/>
      <c r="C49" s="98"/>
      <c r="D49" s="121" t="s">
        <v>6</v>
      </c>
      <c r="E49" s="136">
        <v>5067.03</v>
      </c>
      <c r="F49" s="136">
        <v>6636</v>
      </c>
      <c r="G49" s="228">
        <v>4603.6499999999996</v>
      </c>
      <c r="H49" s="132">
        <v>70</v>
      </c>
    </row>
    <row r="50" spans="1:8" ht="31.5" customHeight="1" x14ac:dyDescent="0.25">
      <c r="A50" s="106">
        <v>42</v>
      </c>
      <c r="B50" s="103"/>
      <c r="C50" s="98"/>
      <c r="D50" s="121" t="s">
        <v>218</v>
      </c>
      <c r="E50" s="136">
        <v>5067.03</v>
      </c>
      <c r="F50" s="136">
        <v>6636</v>
      </c>
      <c r="G50" s="228">
        <v>4603.6499999999996</v>
      </c>
      <c r="H50" s="132">
        <v>70</v>
      </c>
    </row>
    <row r="51" spans="1:8" ht="36.75" customHeight="1" x14ac:dyDescent="0.25">
      <c r="A51" s="108" t="s">
        <v>183</v>
      </c>
      <c r="B51" s="103"/>
      <c r="C51" s="98"/>
      <c r="D51" s="98" t="s">
        <v>184</v>
      </c>
      <c r="E51" s="137">
        <v>15816.19</v>
      </c>
      <c r="F51" s="137">
        <f t="shared" ref="F51" si="9">F52+F54</f>
        <v>61052</v>
      </c>
      <c r="G51" s="227">
        <v>18360.330000000002</v>
      </c>
      <c r="H51" s="137">
        <v>30</v>
      </c>
    </row>
    <row r="52" spans="1:8" ht="18.75" customHeight="1" x14ac:dyDescent="0.25">
      <c r="A52" s="104">
        <v>3</v>
      </c>
      <c r="B52" s="105"/>
      <c r="C52" s="101"/>
      <c r="D52" s="123" t="s">
        <v>4</v>
      </c>
      <c r="E52" s="136">
        <v>15404.01</v>
      </c>
      <c r="F52" s="136">
        <f t="shared" ref="F52" si="10">F53</f>
        <v>56407</v>
      </c>
      <c r="G52" s="228">
        <v>17885.599999999999</v>
      </c>
      <c r="H52" s="136">
        <v>32</v>
      </c>
    </row>
    <row r="53" spans="1:8" ht="22.5" customHeight="1" x14ac:dyDescent="0.25">
      <c r="A53" s="106">
        <v>32</v>
      </c>
      <c r="B53" s="105"/>
      <c r="C53" s="101"/>
      <c r="D53" s="123" t="s">
        <v>11</v>
      </c>
      <c r="E53" s="136">
        <v>15404.01</v>
      </c>
      <c r="F53" s="136">
        <v>56407</v>
      </c>
      <c r="G53" s="228">
        <v>17885.599999999999</v>
      </c>
      <c r="H53" s="136">
        <v>32</v>
      </c>
    </row>
    <row r="54" spans="1:8" ht="28.5" customHeight="1" x14ac:dyDescent="0.25">
      <c r="A54" s="104">
        <v>4</v>
      </c>
      <c r="B54" s="103"/>
      <c r="C54" s="98"/>
      <c r="D54" s="121" t="s">
        <v>6</v>
      </c>
      <c r="E54" s="136">
        <v>412.19</v>
      </c>
      <c r="F54" s="136">
        <v>4645</v>
      </c>
      <c r="G54" s="228">
        <v>474.73</v>
      </c>
      <c r="H54" s="136">
        <v>11</v>
      </c>
    </row>
    <row r="55" spans="1:8" ht="26.25" customHeight="1" x14ac:dyDescent="0.25">
      <c r="A55" s="106">
        <v>42</v>
      </c>
      <c r="B55" s="103"/>
      <c r="C55" s="98"/>
      <c r="D55" s="125" t="s">
        <v>219</v>
      </c>
      <c r="E55" s="136">
        <v>412.19</v>
      </c>
      <c r="F55" s="136">
        <v>4645</v>
      </c>
      <c r="G55" s="228">
        <v>474.73</v>
      </c>
      <c r="H55" s="136">
        <v>11</v>
      </c>
    </row>
    <row r="56" spans="1:8" ht="24.75" customHeight="1" x14ac:dyDescent="0.25">
      <c r="A56" s="108" t="s">
        <v>185</v>
      </c>
      <c r="B56" s="103"/>
      <c r="C56" s="98"/>
      <c r="D56" s="98" t="s">
        <v>186</v>
      </c>
      <c r="E56" s="137">
        <v>1486362.73</v>
      </c>
      <c r="F56" s="137">
        <v>2596030.4</v>
      </c>
      <c r="G56" s="227">
        <v>2314242.1</v>
      </c>
      <c r="H56" s="137">
        <v>90</v>
      </c>
    </row>
    <row r="57" spans="1:8" ht="25.5" customHeight="1" x14ac:dyDescent="0.25">
      <c r="A57" s="104">
        <v>3</v>
      </c>
      <c r="B57" s="105"/>
      <c r="C57" s="101"/>
      <c r="D57" s="123" t="s">
        <v>4</v>
      </c>
      <c r="E57" s="136">
        <v>1447001.09</v>
      </c>
      <c r="F57" s="136">
        <v>2524758.4</v>
      </c>
      <c r="G57" s="228">
        <v>2286288.25</v>
      </c>
      <c r="H57" s="136">
        <v>91</v>
      </c>
    </row>
    <row r="58" spans="1:8" ht="21.75" customHeight="1" x14ac:dyDescent="0.25">
      <c r="A58" s="106">
        <v>31</v>
      </c>
      <c r="B58" s="105"/>
      <c r="C58" s="101"/>
      <c r="D58" s="123" t="s">
        <v>5</v>
      </c>
      <c r="E58" s="136">
        <v>1415596.32</v>
      </c>
      <c r="F58" s="136">
        <v>2459354</v>
      </c>
      <c r="G58" s="228">
        <v>2236848.52</v>
      </c>
      <c r="H58" s="136">
        <v>91</v>
      </c>
    </row>
    <row r="59" spans="1:8" ht="19.5" customHeight="1" x14ac:dyDescent="0.25">
      <c r="A59" s="106">
        <v>32</v>
      </c>
      <c r="B59" s="105"/>
      <c r="C59" s="101"/>
      <c r="D59" s="123" t="s">
        <v>11</v>
      </c>
      <c r="E59" s="136">
        <v>29402.38</v>
      </c>
      <c r="F59" s="136">
        <v>57336</v>
      </c>
      <c r="G59" s="228">
        <v>48007.33</v>
      </c>
      <c r="H59" s="136">
        <v>84</v>
      </c>
    </row>
    <row r="60" spans="1:8" ht="22.5" customHeight="1" x14ac:dyDescent="0.25">
      <c r="A60" s="106">
        <v>34</v>
      </c>
      <c r="B60" s="105"/>
      <c r="C60" s="101"/>
      <c r="D60" s="123" t="s">
        <v>89</v>
      </c>
      <c r="E60" s="136">
        <v>0</v>
      </c>
      <c r="F60" s="136">
        <v>0</v>
      </c>
      <c r="G60" s="228">
        <v>0</v>
      </c>
      <c r="H60" s="136">
        <v>0</v>
      </c>
    </row>
    <row r="61" spans="1:8" ht="32.25" customHeight="1" x14ac:dyDescent="0.25">
      <c r="A61" s="106">
        <v>37</v>
      </c>
      <c r="B61" s="105"/>
      <c r="C61" s="101"/>
      <c r="D61" s="126" t="s">
        <v>187</v>
      </c>
      <c r="E61" s="136">
        <v>2002.39</v>
      </c>
      <c r="F61" s="136">
        <v>6636</v>
      </c>
      <c r="G61" s="228">
        <v>0</v>
      </c>
      <c r="H61" s="136">
        <v>0</v>
      </c>
    </row>
    <row r="62" spans="1:8" ht="21.75" customHeight="1" x14ac:dyDescent="0.25">
      <c r="A62" s="106">
        <v>38</v>
      </c>
      <c r="B62" s="103"/>
      <c r="C62" s="98"/>
      <c r="D62" s="123" t="s">
        <v>188</v>
      </c>
      <c r="E62" s="136">
        <v>0</v>
      </c>
      <c r="F62" s="136">
        <v>1432.4</v>
      </c>
      <c r="G62" s="228">
        <v>1432.4</v>
      </c>
      <c r="H62" s="136">
        <v>100</v>
      </c>
    </row>
    <row r="63" spans="1:8" ht="27" customHeight="1" x14ac:dyDescent="0.25">
      <c r="A63" s="104">
        <v>4</v>
      </c>
      <c r="B63" s="103"/>
      <c r="C63" s="98"/>
      <c r="D63" s="121" t="s">
        <v>6</v>
      </c>
      <c r="E63" s="225">
        <v>39361.64</v>
      </c>
      <c r="F63" s="136">
        <v>71272</v>
      </c>
      <c r="G63" s="228">
        <v>27953.85</v>
      </c>
      <c r="H63" s="136">
        <v>4</v>
      </c>
    </row>
    <row r="64" spans="1:8" ht="29.25" customHeight="1" x14ac:dyDescent="0.25">
      <c r="A64" s="106">
        <v>42</v>
      </c>
      <c r="B64" s="103"/>
      <c r="C64" s="98"/>
      <c r="D64" s="121" t="s">
        <v>218</v>
      </c>
      <c r="E64" s="136">
        <v>39361.64</v>
      </c>
      <c r="F64" s="136">
        <v>71272</v>
      </c>
      <c r="G64" s="228">
        <v>27953.85</v>
      </c>
      <c r="H64" s="136">
        <v>4</v>
      </c>
    </row>
    <row r="65" spans="1:8" ht="53.25" customHeight="1" x14ac:dyDescent="0.25">
      <c r="A65" s="287" t="s">
        <v>189</v>
      </c>
      <c r="B65" s="288"/>
      <c r="C65" s="289"/>
      <c r="D65" s="98" t="s">
        <v>190</v>
      </c>
      <c r="E65" s="137">
        <f>E66+E68</f>
        <v>0</v>
      </c>
      <c r="F65" s="137">
        <f t="shared" ref="F65" si="11">F66+F68</f>
        <v>61052</v>
      </c>
      <c r="G65" s="227">
        <v>21637.02</v>
      </c>
      <c r="H65" s="137">
        <v>36</v>
      </c>
    </row>
    <row r="66" spans="1:8" ht="20.25" customHeight="1" x14ac:dyDescent="0.25">
      <c r="A66" s="104">
        <v>3</v>
      </c>
      <c r="B66" s="105"/>
      <c r="C66" s="101"/>
      <c r="D66" s="123" t="s">
        <v>4</v>
      </c>
      <c r="E66" s="136">
        <f>E67</f>
        <v>0</v>
      </c>
      <c r="F66" s="136">
        <v>53089</v>
      </c>
      <c r="G66" s="228">
        <v>13963.52</v>
      </c>
      <c r="H66" s="136">
        <v>27</v>
      </c>
    </row>
    <row r="67" spans="1:8" ht="18" customHeight="1" x14ac:dyDescent="0.25">
      <c r="A67" s="106">
        <v>32</v>
      </c>
      <c r="B67" s="105"/>
      <c r="C67" s="101"/>
      <c r="D67" s="123" t="s">
        <v>11</v>
      </c>
      <c r="E67" s="136"/>
      <c r="F67" s="136">
        <v>53089</v>
      </c>
      <c r="G67" s="228">
        <v>13963.52</v>
      </c>
      <c r="H67" s="136">
        <v>27</v>
      </c>
    </row>
    <row r="68" spans="1:8" ht="30.75" customHeight="1" x14ac:dyDescent="0.25">
      <c r="A68" s="104">
        <v>4</v>
      </c>
      <c r="B68" s="103"/>
      <c r="C68" s="98"/>
      <c r="D68" s="121" t="s">
        <v>6</v>
      </c>
      <c r="E68" s="136">
        <f>E69</f>
        <v>0</v>
      </c>
      <c r="F68" s="136">
        <v>7963</v>
      </c>
      <c r="G68" s="228">
        <v>7673.5</v>
      </c>
      <c r="H68" s="136">
        <v>100</v>
      </c>
    </row>
    <row r="69" spans="1:8" ht="33" customHeight="1" x14ac:dyDescent="0.25">
      <c r="A69" s="106">
        <v>42</v>
      </c>
      <c r="B69" s="103"/>
      <c r="C69" s="98"/>
      <c r="D69" s="121" t="s">
        <v>219</v>
      </c>
      <c r="E69" s="136"/>
      <c r="F69" s="136">
        <v>7963</v>
      </c>
      <c r="G69" s="228">
        <v>7673.5</v>
      </c>
      <c r="H69" s="136">
        <v>100</v>
      </c>
    </row>
    <row r="70" spans="1:8" ht="23.25" customHeight="1" x14ac:dyDescent="0.25">
      <c r="A70" s="287" t="s">
        <v>191</v>
      </c>
      <c r="B70" s="288"/>
      <c r="C70" s="289"/>
      <c r="D70" s="98" t="s">
        <v>192</v>
      </c>
      <c r="E70" s="137">
        <v>364.05</v>
      </c>
      <c r="F70" s="137">
        <f t="shared" ref="F70" si="12">F71</f>
        <v>3982</v>
      </c>
      <c r="G70" s="227">
        <v>0</v>
      </c>
      <c r="H70" s="137">
        <v>0</v>
      </c>
    </row>
    <row r="71" spans="1:8" ht="18.75" customHeight="1" x14ac:dyDescent="0.25">
      <c r="A71" s="104">
        <v>3</v>
      </c>
      <c r="B71" s="105"/>
      <c r="C71" s="101"/>
      <c r="D71" s="123" t="s">
        <v>4</v>
      </c>
      <c r="E71" s="136">
        <v>364.05</v>
      </c>
      <c r="F71" s="136">
        <v>3982</v>
      </c>
      <c r="G71" s="228">
        <v>0</v>
      </c>
      <c r="H71" s="136">
        <v>0</v>
      </c>
    </row>
    <row r="72" spans="1:8" ht="18.75" customHeight="1" x14ac:dyDescent="0.25">
      <c r="A72" s="106">
        <v>32</v>
      </c>
      <c r="B72" s="105"/>
      <c r="C72" s="101"/>
      <c r="D72" s="123" t="s">
        <v>11</v>
      </c>
      <c r="E72" s="136">
        <v>364.05</v>
      </c>
      <c r="F72" s="136">
        <v>3982</v>
      </c>
      <c r="G72" s="228">
        <v>0</v>
      </c>
      <c r="H72" s="136">
        <v>0</v>
      </c>
    </row>
    <row r="73" spans="1:8" ht="42.75" customHeight="1" x14ac:dyDescent="0.25">
      <c r="A73" s="287" t="s">
        <v>193</v>
      </c>
      <c r="B73" s="288"/>
      <c r="C73" s="289"/>
      <c r="D73" s="98" t="s">
        <v>194</v>
      </c>
      <c r="E73" s="137">
        <v>571.9</v>
      </c>
      <c r="F73" s="137">
        <f t="shared" ref="F73" si="13">F74</f>
        <v>35835</v>
      </c>
      <c r="G73" s="227">
        <v>0</v>
      </c>
      <c r="H73" s="137">
        <v>0</v>
      </c>
    </row>
    <row r="74" spans="1:8" ht="33" customHeight="1" x14ac:dyDescent="0.25">
      <c r="A74" s="104">
        <v>4</v>
      </c>
      <c r="B74" s="103"/>
      <c r="C74" s="98"/>
      <c r="D74" s="121" t="s">
        <v>6</v>
      </c>
      <c r="E74" s="136">
        <v>571.9</v>
      </c>
      <c r="F74" s="136">
        <v>35835</v>
      </c>
      <c r="G74" s="228">
        <v>0</v>
      </c>
      <c r="H74" s="136">
        <v>0</v>
      </c>
    </row>
    <row r="75" spans="1:8" ht="41.25" customHeight="1" x14ac:dyDescent="0.25">
      <c r="A75" s="106">
        <v>42</v>
      </c>
      <c r="B75" s="103"/>
      <c r="C75" s="98"/>
      <c r="D75" s="121" t="s">
        <v>218</v>
      </c>
      <c r="E75" s="136">
        <v>571.9</v>
      </c>
      <c r="F75" s="136">
        <v>35835</v>
      </c>
      <c r="G75" s="228">
        <v>0</v>
      </c>
      <c r="H75" s="136">
        <v>0</v>
      </c>
    </row>
    <row r="76" spans="1:8" ht="61.5" customHeight="1" x14ac:dyDescent="0.25">
      <c r="A76" s="287" t="s">
        <v>195</v>
      </c>
      <c r="B76" s="288"/>
      <c r="C76" s="289"/>
      <c r="D76" s="98" t="s">
        <v>196</v>
      </c>
      <c r="E76" s="137">
        <f>E77</f>
        <v>0</v>
      </c>
      <c r="F76" s="137">
        <f t="shared" ref="F76" si="14">F77</f>
        <v>664</v>
      </c>
      <c r="G76" s="227">
        <v>0</v>
      </c>
      <c r="H76" s="137">
        <v>0</v>
      </c>
    </row>
    <row r="77" spans="1:8" ht="30.75" customHeight="1" x14ac:dyDescent="0.25">
      <c r="A77" s="104">
        <v>4</v>
      </c>
      <c r="B77" s="103"/>
      <c r="C77" s="98"/>
      <c r="D77" s="121" t="s">
        <v>6</v>
      </c>
      <c r="E77" s="136">
        <f>E78</f>
        <v>0</v>
      </c>
      <c r="F77" s="136">
        <v>664</v>
      </c>
      <c r="G77" s="228">
        <v>0</v>
      </c>
      <c r="H77" s="136">
        <v>0</v>
      </c>
    </row>
    <row r="78" spans="1:8" ht="32.25" customHeight="1" x14ac:dyDescent="0.25">
      <c r="A78" s="106">
        <v>42</v>
      </c>
      <c r="B78" s="103"/>
      <c r="C78" s="98"/>
      <c r="D78" s="121" t="s">
        <v>218</v>
      </c>
      <c r="E78" s="136"/>
      <c r="F78" s="136">
        <v>664</v>
      </c>
      <c r="G78" s="228">
        <v>0</v>
      </c>
      <c r="H78" s="136">
        <v>0</v>
      </c>
    </row>
    <row r="79" spans="1:8" ht="27.75" customHeight="1" x14ac:dyDescent="0.25">
      <c r="A79" s="287" t="s">
        <v>197</v>
      </c>
      <c r="B79" s="288"/>
      <c r="C79" s="289"/>
      <c r="D79" s="98" t="s">
        <v>198</v>
      </c>
      <c r="E79" s="137">
        <v>44894.61</v>
      </c>
      <c r="F79" s="137">
        <v>85076</v>
      </c>
      <c r="G79" s="227">
        <v>44570.1</v>
      </c>
      <c r="H79" s="137">
        <v>44.6</v>
      </c>
    </row>
    <row r="80" spans="1:8" ht="24" customHeight="1" x14ac:dyDescent="0.25">
      <c r="A80" s="296" t="s">
        <v>199</v>
      </c>
      <c r="B80" s="297"/>
      <c r="C80" s="298"/>
      <c r="D80" s="122" t="s">
        <v>124</v>
      </c>
      <c r="E80" s="138">
        <v>29595.11</v>
      </c>
      <c r="F80" s="138">
        <v>22563</v>
      </c>
      <c r="G80" s="229">
        <v>19857.22</v>
      </c>
      <c r="H80" s="138">
        <v>100</v>
      </c>
    </row>
    <row r="81" spans="1:8" ht="16.5" customHeight="1" x14ac:dyDescent="0.25">
      <c r="A81" s="281">
        <v>3</v>
      </c>
      <c r="B81" s="282"/>
      <c r="C81" s="283"/>
      <c r="D81" s="121" t="s">
        <v>4</v>
      </c>
      <c r="E81" s="136">
        <v>29595.11</v>
      </c>
      <c r="F81" s="136">
        <f t="shared" ref="F81" si="15">SUM(F82:F83)</f>
        <v>22563</v>
      </c>
      <c r="G81" s="228">
        <v>19857.22</v>
      </c>
      <c r="H81" s="136">
        <v>100</v>
      </c>
    </row>
    <row r="82" spans="1:8" ht="15.75" customHeight="1" x14ac:dyDescent="0.25">
      <c r="A82" s="110">
        <v>31</v>
      </c>
      <c r="B82" s="105"/>
      <c r="C82" s="101"/>
      <c r="D82" s="121" t="s">
        <v>200</v>
      </c>
      <c r="E82" s="136">
        <v>26985.46</v>
      </c>
      <c r="F82" s="136">
        <v>21634</v>
      </c>
      <c r="G82" s="228">
        <v>19857.22</v>
      </c>
      <c r="H82" s="136">
        <v>100</v>
      </c>
    </row>
    <row r="83" spans="1:8" ht="16.5" customHeight="1" x14ac:dyDescent="0.25">
      <c r="A83" s="110">
        <v>32</v>
      </c>
      <c r="B83" s="111"/>
      <c r="C83" s="112"/>
      <c r="D83" s="121" t="s">
        <v>11</v>
      </c>
      <c r="E83" s="136">
        <v>2609.65</v>
      </c>
      <c r="F83" s="136">
        <v>929</v>
      </c>
      <c r="G83" s="228">
        <v>0</v>
      </c>
      <c r="H83" s="136">
        <v>0</v>
      </c>
    </row>
    <row r="84" spans="1:8" ht="39.75" customHeight="1" x14ac:dyDescent="0.25">
      <c r="A84" s="287" t="s">
        <v>164</v>
      </c>
      <c r="B84" s="288"/>
      <c r="C84" s="289"/>
      <c r="D84" s="98" t="s">
        <v>201</v>
      </c>
      <c r="E84" s="137">
        <v>580.25</v>
      </c>
      <c r="F84" s="137">
        <f t="shared" ref="F84" si="16">F85</f>
        <v>39817</v>
      </c>
      <c r="G84" s="227">
        <v>4541.82</v>
      </c>
      <c r="H84" s="137">
        <v>12</v>
      </c>
    </row>
    <row r="85" spans="1:8" ht="22.5" customHeight="1" x14ac:dyDescent="0.25">
      <c r="A85" s="281">
        <v>3</v>
      </c>
      <c r="B85" s="282"/>
      <c r="C85" s="283"/>
      <c r="D85" s="121" t="s">
        <v>4</v>
      </c>
      <c r="E85" s="136">
        <v>580.25</v>
      </c>
      <c r="F85" s="136">
        <v>39817</v>
      </c>
      <c r="G85" s="229">
        <v>4541.82</v>
      </c>
      <c r="H85" s="136">
        <v>12</v>
      </c>
    </row>
    <row r="86" spans="1:8" ht="18" customHeight="1" x14ac:dyDescent="0.25">
      <c r="A86" s="110">
        <v>32</v>
      </c>
      <c r="B86" s="111"/>
      <c r="C86" s="112"/>
      <c r="D86" s="121" t="s">
        <v>11</v>
      </c>
      <c r="E86" s="136">
        <v>580.25</v>
      </c>
      <c r="F86" s="136">
        <v>39817</v>
      </c>
      <c r="G86" s="229">
        <v>4541.82</v>
      </c>
      <c r="H86" s="136">
        <v>12</v>
      </c>
    </row>
    <row r="87" spans="1:8" ht="57" customHeight="1" x14ac:dyDescent="0.25">
      <c r="A87" s="287" t="s">
        <v>189</v>
      </c>
      <c r="B87" s="288"/>
      <c r="C87" s="289"/>
      <c r="D87" s="98" t="s">
        <v>222</v>
      </c>
      <c r="E87" s="137">
        <v>14719.25</v>
      </c>
      <c r="F87" s="137">
        <v>22696</v>
      </c>
      <c r="G87" s="227">
        <v>20171.060000000001</v>
      </c>
      <c r="H87" s="137">
        <v>89</v>
      </c>
    </row>
    <row r="88" spans="1:8" ht="18.75" customHeight="1" x14ac:dyDescent="0.25">
      <c r="A88" s="281">
        <v>3</v>
      </c>
      <c r="B88" s="282"/>
      <c r="C88" s="283"/>
      <c r="D88" s="121" t="s">
        <v>4</v>
      </c>
      <c r="E88" s="136">
        <v>14719.25</v>
      </c>
      <c r="F88" s="136">
        <v>22696</v>
      </c>
      <c r="G88" s="228">
        <v>20171.060000000001</v>
      </c>
      <c r="H88" s="136">
        <v>89</v>
      </c>
    </row>
    <row r="89" spans="1:8" ht="19.5" customHeight="1" x14ac:dyDescent="0.25">
      <c r="A89" s="110">
        <v>31</v>
      </c>
      <c r="B89" s="105"/>
      <c r="C89" s="101"/>
      <c r="D89" s="121" t="s">
        <v>200</v>
      </c>
      <c r="E89" s="136">
        <v>11904.78</v>
      </c>
      <c r="F89" s="136">
        <v>21634</v>
      </c>
      <c r="G89" s="228">
        <v>19977.37</v>
      </c>
      <c r="H89" s="136">
        <v>93</v>
      </c>
    </row>
    <row r="90" spans="1:8" ht="19.5" customHeight="1" x14ac:dyDescent="0.25">
      <c r="A90" s="110">
        <v>32</v>
      </c>
      <c r="B90" s="111"/>
      <c r="C90" s="112"/>
      <c r="D90" s="121" t="s">
        <v>11</v>
      </c>
      <c r="E90" s="136">
        <v>430.39</v>
      </c>
      <c r="F90" s="136">
        <v>1062</v>
      </c>
      <c r="G90" s="228">
        <v>193.69</v>
      </c>
      <c r="H90" s="136">
        <v>19</v>
      </c>
    </row>
    <row r="91" spans="1:8" ht="36" x14ac:dyDescent="0.25">
      <c r="A91" s="287" t="s">
        <v>202</v>
      </c>
      <c r="B91" s="288"/>
      <c r="C91" s="289"/>
      <c r="D91" s="124" t="s">
        <v>203</v>
      </c>
      <c r="E91" s="135">
        <v>0</v>
      </c>
      <c r="F91" s="137">
        <v>22563</v>
      </c>
      <c r="G91" s="230">
        <v>0</v>
      </c>
      <c r="H91" s="135">
        <v>0</v>
      </c>
    </row>
    <row r="92" spans="1:8" ht="18" x14ac:dyDescent="0.25">
      <c r="A92" s="108" t="s">
        <v>216</v>
      </c>
      <c r="B92" s="111"/>
      <c r="C92" s="112"/>
      <c r="D92" s="123" t="s">
        <v>204</v>
      </c>
      <c r="E92" s="136">
        <v>0</v>
      </c>
      <c r="F92" s="136">
        <v>22563</v>
      </c>
      <c r="G92" s="228">
        <v>0</v>
      </c>
      <c r="H92" s="136">
        <v>0</v>
      </c>
    </row>
    <row r="93" spans="1:8" ht="21" customHeight="1" x14ac:dyDescent="0.25">
      <c r="A93" s="113">
        <v>3</v>
      </c>
      <c r="B93" s="111"/>
      <c r="C93" s="112"/>
      <c r="D93" s="123" t="s">
        <v>4</v>
      </c>
      <c r="E93" s="136">
        <v>0</v>
      </c>
      <c r="F93" s="136">
        <v>22563</v>
      </c>
      <c r="G93" s="228">
        <v>0</v>
      </c>
      <c r="H93" s="136">
        <v>0</v>
      </c>
    </row>
    <row r="94" spans="1:8" ht="19.5" customHeight="1" x14ac:dyDescent="0.25">
      <c r="A94" s="110">
        <v>31</v>
      </c>
      <c r="B94" s="111"/>
      <c r="C94" s="112"/>
      <c r="D94" s="123" t="s">
        <v>5</v>
      </c>
      <c r="E94" s="136">
        <v>0</v>
      </c>
      <c r="F94" s="136">
        <v>19245</v>
      </c>
      <c r="G94" s="228">
        <v>0</v>
      </c>
      <c r="H94" s="136">
        <v>0</v>
      </c>
    </row>
    <row r="95" spans="1:8" ht="17.25" customHeight="1" x14ac:dyDescent="0.25">
      <c r="A95" s="110">
        <v>32</v>
      </c>
      <c r="B95" s="111"/>
      <c r="C95" s="112"/>
      <c r="D95" s="123" t="s">
        <v>11</v>
      </c>
      <c r="E95" s="136">
        <v>0</v>
      </c>
      <c r="F95" s="136">
        <v>3318</v>
      </c>
      <c r="G95" s="228">
        <v>0</v>
      </c>
      <c r="H95" s="136">
        <v>0</v>
      </c>
    </row>
    <row r="96" spans="1:8" ht="37.5" customHeight="1" x14ac:dyDescent="0.25">
      <c r="A96" s="287" t="s">
        <v>205</v>
      </c>
      <c r="B96" s="288"/>
      <c r="C96" s="289"/>
      <c r="D96" s="223" t="s">
        <v>206</v>
      </c>
      <c r="E96" s="137">
        <v>7545.68</v>
      </c>
      <c r="F96" s="137">
        <f t="shared" ref="F96:G96" si="17">F97+F100</f>
        <v>26943</v>
      </c>
      <c r="G96" s="227">
        <f t="shared" si="17"/>
        <v>7614.32</v>
      </c>
      <c r="H96" s="137">
        <v>29</v>
      </c>
    </row>
    <row r="97" spans="1:8" ht="26.25" customHeight="1" x14ac:dyDescent="0.25">
      <c r="A97" s="287" t="s">
        <v>199</v>
      </c>
      <c r="B97" s="288"/>
      <c r="C97" s="289"/>
      <c r="D97" s="98" t="s">
        <v>124</v>
      </c>
      <c r="E97" s="136">
        <f>E98</f>
        <v>0</v>
      </c>
      <c r="F97" s="136">
        <f t="shared" ref="F97:H98" si="18">F98</f>
        <v>0</v>
      </c>
      <c r="G97" s="228">
        <f t="shared" si="18"/>
        <v>0</v>
      </c>
      <c r="H97" s="136">
        <f t="shared" si="18"/>
        <v>0</v>
      </c>
    </row>
    <row r="98" spans="1:8" ht="18" customHeight="1" x14ac:dyDescent="0.25">
      <c r="A98" s="281">
        <v>3</v>
      </c>
      <c r="B98" s="282"/>
      <c r="C98" s="283"/>
      <c r="D98" s="121" t="s">
        <v>4</v>
      </c>
      <c r="E98" s="136">
        <f>E99</f>
        <v>0</v>
      </c>
      <c r="F98" s="136">
        <f t="shared" si="18"/>
        <v>0</v>
      </c>
      <c r="G98" s="228">
        <f t="shared" si="18"/>
        <v>0</v>
      </c>
      <c r="H98" s="136">
        <f t="shared" si="18"/>
        <v>0</v>
      </c>
    </row>
    <row r="99" spans="1:8" ht="18" customHeight="1" x14ac:dyDescent="0.25">
      <c r="A99" s="110">
        <v>32</v>
      </c>
      <c r="B99" s="111"/>
      <c r="C99" s="112"/>
      <c r="D99" s="121" t="s">
        <v>11</v>
      </c>
      <c r="E99" s="136"/>
      <c r="F99" s="136"/>
      <c r="G99" s="228"/>
      <c r="H99" s="136"/>
    </row>
    <row r="100" spans="1:8" ht="18.75" customHeight="1" x14ac:dyDescent="0.25">
      <c r="A100" s="102" t="s">
        <v>207</v>
      </c>
      <c r="B100" s="114"/>
      <c r="C100" s="109"/>
      <c r="D100" s="98" t="s">
        <v>208</v>
      </c>
      <c r="E100" s="135">
        <v>7545.68</v>
      </c>
      <c r="F100" s="135">
        <v>26943</v>
      </c>
      <c r="G100" s="230">
        <v>7614.32</v>
      </c>
      <c r="H100" s="135">
        <v>29</v>
      </c>
    </row>
    <row r="101" spans="1:8" ht="15.75" customHeight="1" x14ac:dyDescent="0.25">
      <c r="A101" s="281">
        <v>3</v>
      </c>
      <c r="B101" s="282"/>
      <c r="C101" s="283"/>
      <c r="D101" s="121" t="s">
        <v>4</v>
      </c>
      <c r="E101" s="136">
        <v>7545.68</v>
      </c>
      <c r="F101" s="136">
        <v>26943</v>
      </c>
      <c r="G101" s="228">
        <v>7614.32</v>
      </c>
      <c r="H101" s="136">
        <v>29</v>
      </c>
    </row>
    <row r="102" spans="1:8" ht="17.25" customHeight="1" x14ac:dyDescent="0.25">
      <c r="A102" s="110">
        <v>32</v>
      </c>
      <c r="B102" s="111"/>
      <c r="C102" s="112"/>
      <c r="D102" s="121" t="s">
        <v>11</v>
      </c>
      <c r="E102" s="136">
        <v>7545.68</v>
      </c>
      <c r="F102" s="136">
        <v>26943</v>
      </c>
      <c r="G102" s="228">
        <v>7614.32</v>
      </c>
      <c r="H102" s="136">
        <v>29</v>
      </c>
    </row>
    <row r="103" spans="1:8" ht="45" customHeight="1" x14ac:dyDescent="0.25">
      <c r="A103" s="144" t="s">
        <v>221</v>
      </c>
      <c r="B103" s="234"/>
      <c r="C103" s="235"/>
      <c r="D103" s="98" t="s">
        <v>209</v>
      </c>
      <c r="E103" s="137">
        <v>28259.8</v>
      </c>
      <c r="F103" s="137">
        <v>53505.66</v>
      </c>
      <c r="G103" s="227">
        <v>46613.81</v>
      </c>
      <c r="H103" s="137">
        <v>88</v>
      </c>
    </row>
    <row r="104" spans="1:8" ht="29.25" customHeight="1" x14ac:dyDescent="0.25">
      <c r="A104" s="290" t="s">
        <v>199</v>
      </c>
      <c r="B104" s="291"/>
      <c r="C104" s="292"/>
      <c r="D104" s="127" t="s">
        <v>124</v>
      </c>
      <c r="E104" s="137">
        <v>28259.8</v>
      </c>
      <c r="F104" s="138">
        <v>21290.43</v>
      </c>
      <c r="G104" s="229">
        <f t="shared" ref="G104" si="19">G107+G105</f>
        <v>14398.58</v>
      </c>
      <c r="H104" s="136">
        <v>68</v>
      </c>
    </row>
    <row r="105" spans="1:8" ht="24" customHeight="1" x14ac:dyDescent="0.25">
      <c r="A105" s="281">
        <v>3</v>
      </c>
      <c r="B105" s="282"/>
      <c r="C105" s="283"/>
      <c r="D105" s="121" t="s">
        <v>4</v>
      </c>
      <c r="E105" s="136">
        <v>28259.8</v>
      </c>
      <c r="F105" s="136">
        <v>17380.93</v>
      </c>
      <c r="G105" s="228">
        <v>11754.42</v>
      </c>
      <c r="H105" s="136">
        <v>68</v>
      </c>
    </row>
    <row r="106" spans="1:8" ht="20.25" customHeight="1" x14ac:dyDescent="0.25">
      <c r="A106" s="284">
        <v>32</v>
      </c>
      <c r="B106" s="285"/>
      <c r="C106" s="286"/>
      <c r="D106" s="121" t="s">
        <v>11</v>
      </c>
      <c r="E106" s="136">
        <v>28259.8</v>
      </c>
      <c r="F106" s="136">
        <v>17380.93</v>
      </c>
      <c r="G106" s="228">
        <v>11754.42</v>
      </c>
      <c r="H106" s="136">
        <v>68</v>
      </c>
    </row>
    <row r="107" spans="1:8" ht="28.5" customHeight="1" x14ac:dyDescent="0.25">
      <c r="A107" s="281">
        <v>4</v>
      </c>
      <c r="B107" s="282"/>
      <c r="C107" s="283"/>
      <c r="D107" s="121" t="s">
        <v>6</v>
      </c>
      <c r="E107" s="136">
        <v>0</v>
      </c>
      <c r="F107" s="136">
        <v>3909.5</v>
      </c>
      <c r="G107" s="228">
        <v>2644.16</v>
      </c>
      <c r="H107" s="136">
        <v>68</v>
      </c>
    </row>
    <row r="108" spans="1:8" ht="24.75" customHeight="1" x14ac:dyDescent="0.25">
      <c r="A108" s="284">
        <v>42</v>
      </c>
      <c r="B108" s="285"/>
      <c r="C108" s="286"/>
      <c r="D108" s="121" t="s">
        <v>218</v>
      </c>
      <c r="E108" s="136">
        <v>0</v>
      </c>
      <c r="F108" s="136">
        <v>3909.5</v>
      </c>
      <c r="G108" s="228">
        <v>2644.16</v>
      </c>
      <c r="H108" s="136">
        <v>68</v>
      </c>
    </row>
    <row r="109" spans="1:8" ht="29.25" customHeight="1" x14ac:dyDescent="0.25">
      <c r="A109" s="108" t="s">
        <v>210</v>
      </c>
      <c r="B109" s="103"/>
      <c r="C109" s="98"/>
      <c r="D109" s="98" t="s">
        <v>180</v>
      </c>
      <c r="E109" s="134">
        <f>E110</f>
        <v>0</v>
      </c>
      <c r="F109" s="138">
        <v>32215.23</v>
      </c>
      <c r="G109" s="229">
        <v>32215.23</v>
      </c>
      <c r="H109" s="138">
        <v>100</v>
      </c>
    </row>
    <row r="110" spans="1:8" ht="29.25" customHeight="1" x14ac:dyDescent="0.25">
      <c r="A110" s="281">
        <v>4</v>
      </c>
      <c r="B110" s="282"/>
      <c r="C110" s="283"/>
      <c r="D110" s="121" t="s">
        <v>6</v>
      </c>
      <c r="E110" s="136">
        <f>E111+E112</f>
        <v>0</v>
      </c>
      <c r="F110" s="136">
        <v>32215.23</v>
      </c>
      <c r="G110" s="228">
        <v>32215.23</v>
      </c>
      <c r="H110" s="136">
        <v>100</v>
      </c>
    </row>
    <row r="111" spans="1:8" ht="37.5" customHeight="1" x14ac:dyDescent="0.25">
      <c r="A111" s="284">
        <v>42</v>
      </c>
      <c r="B111" s="285"/>
      <c r="C111" s="286"/>
      <c r="D111" s="121" t="s">
        <v>218</v>
      </c>
      <c r="E111" s="136">
        <v>0</v>
      </c>
      <c r="F111" s="136">
        <v>30058.48</v>
      </c>
      <c r="G111" s="228">
        <v>30058.48</v>
      </c>
      <c r="H111" s="136">
        <v>100</v>
      </c>
    </row>
    <row r="112" spans="1:8" ht="31.5" customHeight="1" x14ac:dyDescent="0.25">
      <c r="A112" s="115">
        <v>45</v>
      </c>
      <c r="B112" s="116"/>
      <c r="C112" s="117"/>
      <c r="D112" s="123" t="s">
        <v>211</v>
      </c>
      <c r="E112" s="136"/>
      <c r="F112" s="136">
        <v>2156.75</v>
      </c>
      <c r="G112" s="228">
        <v>2156.75</v>
      </c>
      <c r="H112" s="136">
        <v>100</v>
      </c>
    </row>
    <row r="113" spans="1:8" ht="24" customHeight="1" x14ac:dyDescent="0.25">
      <c r="A113" s="293" t="s">
        <v>212</v>
      </c>
      <c r="B113" s="294"/>
      <c r="C113" s="295"/>
      <c r="D113" s="119" t="s">
        <v>171</v>
      </c>
      <c r="E113" s="138">
        <f>E114+E116</f>
        <v>0</v>
      </c>
      <c r="F113" s="138">
        <f t="shared" ref="F113:H113" si="20">F114+F116</f>
        <v>0</v>
      </c>
      <c r="G113" s="229">
        <f t="shared" si="20"/>
        <v>0</v>
      </c>
      <c r="H113" s="138">
        <f t="shared" si="20"/>
        <v>0</v>
      </c>
    </row>
    <row r="114" spans="1:8" ht="16.5" customHeight="1" x14ac:dyDescent="0.25">
      <c r="A114" s="278">
        <v>3</v>
      </c>
      <c r="B114" s="279"/>
      <c r="C114" s="280"/>
      <c r="D114" s="141" t="s">
        <v>4</v>
      </c>
      <c r="E114" s="142">
        <f>E115</f>
        <v>0</v>
      </c>
      <c r="F114" s="142">
        <f t="shared" ref="F114:H114" si="21">F115</f>
        <v>0</v>
      </c>
      <c r="G114" s="231">
        <f t="shared" si="21"/>
        <v>0</v>
      </c>
      <c r="H114" s="142">
        <f t="shared" si="21"/>
        <v>0</v>
      </c>
    </row>
    <row r="115" spans="1:8" ht="16.5" customHeight="1" x14ac:dyDescent="0.25">
      <c r="A115" s="275">
        <v>32</v>
      </c>
      <c r="B115" s="276"/>
      <c r="C115" s="277"/>
      <c r="D115" s="141" t="s">
        <v>11</v>
      </c>
      <c r="E115" s="142"/>
      <c r="F115" s="142"/>
      <c r="G115" s="231"/>
      <c r="H115" s="142"/>
    </row>
    <row r="116" spans="1:8" ht="30" customHeight="1" x14ac:dyDescent="0.25">
      <c r="A116" s="278">
        <v>4</v>
      </c>
      <c r="B116" s="279"/>
      <c r="C116" s="280"/>
      <c r="D116" s="141" t="s">
        <v>6</v>
      </c>
      <c r="E116" s="142">
        <f>E117</f>
        <v>0</v>
      </c>
      <c r="F116" s="142">
        <f t="shared" ref="F116:H116" si="22">F117</f>
        <v>0</v>
      </c>
      <c r="G116" s="231">
        <f t="shared" si="22"/>
        <v>0</v>
      </c>
      <c r="H116" s="142">
        <f t="shared" si="22"/>
        <v>0</v>
      </c>
    </row>
    <row r="117" spans="1:8" ht="30" customHeight="1" x14ac:dyDescent="0.25">
      <c r="A117" s="275">
        <v>42</v>
      </c>
      <c r="B117" s="276"/>
      <c r="C117" s="277"/>
      <c r="D117" s="141" t="s">
        <v>218</v>
      </c>
      <c r="E117" s="142"/>
      <c r="F117" s="142"/>
      <c r="G117" s="231"/>
      <c r="H117" s="142"/>
    </row>
    <row r="118" spans="1:8" ht="47.25" customHeight="1" x14ac:dyDescent="0.25">
      <c r="A118" s="118" t="s">
        <v>220</v>
      </c>
      <c r="B118" s="116"/>
      <c r="C118" s="117"/>
      <c r="D118" s="119" t="s">
        <v>213</v>
      </c>
      <c r="E118" s="138">
        <v>130345.71</v>
      </c>
      <c r="F118" s="138">
        <f t="shared" ref="F118:F119" si="23">F119</f>
        <v>217001</v>
      </c>
      <c r="G118" s="229">
        <v>154064.42000000001</v>
      </c>
      <c r="H118" s="138">
        <v>71</v>
      </c>
    </row>
    <row r="119" spans="1:8" ht="18" customHeight="1" x14ac:dyDescent="0.25">
      <c r="A119" s="108" t="s">
        <v>217</v>
      </c>
      <c r="B119" s="103"/>
      <c r="C119" s="98"/>
      <c r="D119" s="98" t="s">
        <v>171</v>
      </c>
      <c r="E119" s="138">
        <v>130345.71</v>
      </c>
      <c r="F119" s="136">
        <f t="shared" si="23"/>
        <v>217001</v>
      </c>
      <c r="G119" s="228">
        <v>154064.42000000001</v>
      </c>
      <c r="H119" s="136">
        <v>71</v>
      </c>
    </row>
    <row r="120" spans="1:8" ht="21.75" customHeight="1" x14ac:dyDescent="0.25">
      <c r="A120" s="281">
        <v>3</v>
      </c>
      <c r="B120" s="282"/>
      <c r="C120" s="283"/>
      <c r="D120" s="121" t="s">
        <v>4</v>
      </c>
      <c r="E120" s="136">
        <v>130345.71</v>
      </c>
      <c r="F120" s="136">
        <v>217001</v>
      </c>
      <c r="G120" s="228">
        <v>154064.42000000001</v>
      </c>
      <c r="H120" s="136">
        <v>71</v>
      </c>
    </row>
    <row r="121" spans="1:8" ht="21.75" customHeight="1" x14ac:dyDescent="0.25">
      <c r="A121" s="110">
        <v>31</v>
      </c>
      <c r="B121" s="105"/>
      <c r="C121" s="101"/>
      <c r="D121" s="121" t="s">
        <v>200</v>
      </c>
      <c r="E121" s="136">
        <v>129657.5</v>
      </c>
      <c r="F121" s="136">
        <v>214347</v>
      </c>
      <c r="G121" s="228">
        <v>153171.97</v>
      </c>
      <c r="H121" s="136">
        <v>72</v>
      </c>
    </row>
    <row r="122" spans="1:8" ht="21" customHeight="1" x14ac:dyDescent="0.25">
      <c r="A122" s="284">
        <v>32</v>
      </c>
      <c r="B122" s="285"/>
      <c r="C122" s="286"/>
      <c r="D122" s="121" t="s">
        <v>11</v>
      </c>
      <c r="E122" s="136">
        <v>688.21</v>
      </c>
      <c r="F122" s="136">
        <v>2654</v>
      </c>
      <c r="G122" s="228">
        <v>892.45</v>
      </c>
      <c r="H122" s="136">
        <v>34</v>
      </c>
    </row>
  </sheetData>
  <mergeCells count="41">
    <mergeCell ref="A65:C65"/>
    <mergeCell ref="A1:J1"/>
    <mergeCell ref="A3:J3"/>
    <mergeCell ref="A5:C5"/>
    <mergeCell ref="A6:C6"/>
    <mergeCell ref="A7:C7"/>
    <mergeCell ref="A8:C8"/>
    <mergeCell ref="A9:C9"/>
    <mergeCell ref="A10:C10"/>
    <mergeCell ref="A11:C11"/>
    <mergeCell ref="A33:C33"/>
    <mergeCell ref="A38:C38"/>
    <mergeCell ref="A96:C96"/>
    <mergeCell ref="A70:C70"/>
    <mergeCell ref="A73:C73"/>
    <mergeCell ref="A76:C76"/>
    <mergeCell ref="A79:C79"/>
    <mergeCell ref="A80:C80"/>
    <mergeCell ref="A81:C81"/>
    <mergeCell ref="A84:C84"/>
    <mergeCell ref="A85:C85"/>
    <mergeCell ref="A87:C87"/>
    <mergeCell ref="A88:C88"/>
    <mergeCell ref="A91:C91"/>
    <mergeCell ref="A114:C114"/>
    <mergeCell ref="A97:C97"/>
    <mergeCell ref="A98:C98"/>
    <mergeCell ref="A101:C101"/>
    <mergeCell ref="A104:C104"/>
    <mergeCell ref="A105:C105"/>
    <mergeCell ref="A106:C106"/>
    <mergeCell ref="A107:C107"/>
    <mergeCell ref="A108:C108"/>
    <mergeCell ref="A110:C110"/>
    <mergeCell ref="A111:C111"/>
    <mergeCell ref="A113:C113"/>
    <mergeCell ref="A115:C115"/>
    <mergeCell ref="A116:C116"/>
    <mergeCell ref="A117:C117"/>
    <mergeCell ref="A120:C120"/>
    <mergeCell ref="A122:C122"/>
  </mergeCells>
  <pageMargins left="0.7" right="0.7" top="0.75" bottom="0.75" header="0.3" footer="0.3"/>
  <pageSetup paperSize="9" scale="8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5D25A-5507-4CB4-8CAC-A1AB3600B62C}">
  <dimension ref="A2:E43"/>
  <sheetViews>
    <sheetView tabSelected="1" topLeftCell="A10" workbookViewId="0">
      <selection activeCell="J27" sqref="J27"/>
    </sheetView>
  </sheetViews>
  <sheetFormatPr defaultRowHeight="15" x14ac:dyDescent="0.25"/>
  <cols>
    <col min="1" max="1" width="23" customWidth="1"/>
    <col min="2" max="2" width="22.140625" customWidth="1"/>
    <col min="3" max="3" width="25.140625" customWidth="1"/>
    <col min="4" max="4" width="20.28515625" customWidth="1"/>
    <col min="5" max="5" width="18.28515625" customWidth="1"/>
  </cols>
  <sheetData>
    <row r="2" spans="1:5" ht="15.75" x14ac:dyDescent="0.25">
      <c r="A2" s="93"/>
      <c r="B2" s="93"/>
      <c r="C2" s="93"/>
      <c r="D2" s="93"/>
      <c r="E2" s="94"/>
    </row>
    <row r="3" spans="1:5" ht="15.75" x14ac:dyDescent="0.25">
      <c r="A3" s="321" t="s">
        <v>121</v>
      </c>
      <c r="B3" s="321"/>
      <c r="C3" s="321"/>
      <c r="D3" s="321"/>
      <c r="E3" s="321"/>
    </row>
    <row r="4" spans="1:5" ht="15.75" x14ac:dyDescent="0.25">
      <c r="A4" s="171"/>
      <c r="B4" s="171"/>
      <c r="C4" s="171"/>
      <c r="D4" s="171"/>
      <c r="E4" s="172"/>
    </row>
    <row r="5" spans="1:5" ht="31.5" x14ac:dyDescent="0.25">
      <c r="A5" s="173" t="s">
        <v>122</v>
      </c>
      <c r="B5" s="236" t="s">
        <v>123</v>
      </c>
      <c r="C5" s="174" t="s">
        <v>150</v>
      </c>
      <c r="D5" s="174" t="s">
        <v>151</v>
      </c>
      <c r="E5" s="175" t="s">
        <v>152</v>
      </c>
    </row>
    <row r="6" spans="1:5" ht="15.75" x14ac:dyDescent="0.25">
      <c r="A6" s="176">
        <v>1</v>
      </c>
      <c r="B6" s="177" t="s">
        <v>124</v>
      </c>
      <c r="C6" s="222"/>
      <c r="D6" s="178"/>
      <c r="E6" s="179"/>
    </row>
    <row r="7" spans="1:5" x14ac:dyDescent="0.25">
      <c r="A7" s="180"/>
      <c r="B7" s="181" t="s">
        <v>125</v>
      </c>
      <c r="C7" s="182">
        <v>194204.23</v>
      </c>
      <c r="D7" s="183">
        <v>241875</v>
      </c>
      <c r="E7" s="183">
        <v>228949.32</v>
      </c>
    </row>
    <row r="8" spans="1:5" x14ac:dyDescent="0.25">
      <c r="A8" s="184"/>
      <c r="B8" s="185" t="s">
        <v>126</v>
      </c>
      <c r="C8" s="186">
        <v>194204.23</v>
      </c>
      <c r="D8" s="187">
        <v>241875</v>
      </c>
      <c r="E8" s="187">
        <v>228949.32</v>
      </c>
    </row>
    <row r="9" spans="1:5" x14ac:dyDescent="0.25">
      <c r="A9" s="322" t="s">
        <v>127</v>
      </c>
      <c r="B9" s="323"/>
      <c r="C9" s="188">
        <f t="shared" ref="C9:E9" si="0">SUM(C7-C8-C43)</f>
        <v>0</v>
      </c>
      <c r="D9" s="188">
        <f t="shared" si="0"/>
        <v>0</v>
      </c>
      <c r="E9" s="188">
        <f t="shared" si="0"/>
        <v>0</v>
      </c>
    </row>
    <row r="10" spans="1:5" ht="15.75" x14ac:dyDescent="0.25">
      <c r="A10" s="176" t="s">
        <v>128</v>
      </c>
      <c r="B10" s="189" t="s">
        <v>129</v>
      </c>
      <c r="C10" s="190"/>
      <c r="D10" s="191"/>
      <c r="E10" s="191"/>
    </row>
    <row r="11" spans="1:5" x14ac:dyDescent="0.25">
      <c r="A11" s="180"/>
      <c r="B11" s="192" t="s">
        <v>125</v>
      </c>
      <c r="C11" s="193">
        <v>20063.45</v>
      </c>
      <c r="D11" s="194">
        <v>46452</v>
      </c>
      <c r="E11" s="194">
        <v>22412.05</v>
      </c>
    </row>
    <row r="12" spans="1:5" x14ac:dyDescent="0.25">
      <c r="A12" s="184"/>
      <c r="B12" s="195" t="s">
        <v>126</v>
      </c>
      <c r="C12" s="196">
        <v>16743.38</v>
      </c>
      <c r="D12" s="197">
        <v>46452</v>
      </c>
      <c r="E12" s="197">
        <v>13981.01</v>
      </c>
    </row>
    <row r="13" spans="1:5" x14ac:dyDescent="0.25">
      <c r="A13" s="322" t="s">
        <v>130</v>
      </c>
      <c r="B13" s="323"/>
      <c r="C13" s="198">
        <f>SUM(C11-C12)</f>
        <v>3320.0699999999997</v>
      </c>
      <c r="D13" s="188">
        <f>SUM(D11-D12)</f>
        <v>0</v>
      </c>
      <c r="E13" s="188">
        <f>SUM(E11-E12)</f>
        <v>8431.0399999999991</v>
      </c>
    </row>
    <row r="14" spans="1:5" x14ac:dyDescent="0.25">
      <c r="A14" s="176" t="s">
        <v>131</v>
      </c>
      <c r="B14" s="189" t="s">
        <v>132</v>
      </c>
      <c r="C14" s="199"/>
      <c r="D14" s="200"/>
      <c r="E14" s="200"/>
    </row>
    <row r="15" spans="1:5" x14ac:dyDescent="0.25">
      <c r="A15" s="180"/>
      <c r="B15" s="192" t="s">
        <v>125</v>
      </c>
      <c r="C15" s="193">
        <v>73451.86</v>
      </c>
      <c r="D15" s="194">
        <v>106269</v>
      </c>
      <c r="E15" s="194">
        <v>31228.61</v>
      </c>
    </row>
    <row r="16" spans="1:5" x14ac:dyDescent="0.25">
      <c r="A16" s="184"/>
      <c r="B16" s="195" t="s">
        <v>126</v>
      </c>
      <c r="C16" s="196">
        <v>73451.86</v>
      </c>
      <c r="D16" s="197">
        <v>106269</v>
      </c>
      <c r="E16" s="197">
        <v>22089.55</v>
      </c>
    </row>
    <row r="17" spans="1:5" x14ac:dyDescent="0.25">
      <c r="A17" s="305" t="s">
        <v>133</v>
      </c>
      <c r="B17" s="306"/>
      <c r="C17" s="198">
        <f>SUM(C15-C16)</f>
        <v>0</v>
      </c>
      <c r="D17" s="188">
        <f>SUM(D15-D16)</f>
        <v>0</v>
      </c>
      <c r="E17" s="188">
        <f>SUM(E15-E16)</f>
        <v>9139.0600000000013</v>
      </c>
    </row>
    <row r="18" spans="1:5" x14ac:dyDescent="0.25">
      <c r="A18" s="176" t="s">
        <v>134</v>
      </c>
      <c r="B18" s="189" t="s">
        <v>135</v>
      </c>
      <c r="C18" s="199"/>
      <c r="D18" s="200"/>
      <c r="E18" s="200"/>
    </row>
    <row r="19" spans="1:5" x14ac:dyDescent="0.25">
      <c r="A19" s="180"/>
      <c r="B19" s="192" t="s">
        <v>125</v>
      </c>
      <c r="C19" s="193">
        <v>2306476.62</v>
      </c>
      <c r="D19" s="194">
        <v>3236226.35</v>
      </c>
      <c r="E19" s="194">
        <v>2751687.59</v>
      </c>
    </row>
    <row r="20" spans="1:5" x14ac:dyDescent="0.25">
      <c r="A20" s="184"/>
      <c r="B20" s="195" t="s">
        <v>126</v>
      </c>
      <c r="C20" s="196">
        <v>2342475.87</v>
      </c>
      <c r="D20" s="197">
        <v>3236226.35</v>
      </c>
      <c r="E20" s="197">
        <v>2730758.57</v>
      </c>
    </row>
    <row r="21" spans="1:5" ht="15.75" x14ac:dyDescent="0.25">
      <c r="A21" s="305" t="s">
        <v>133</v>
      </c>
      <c r="B21" s="306"/>
      <c r="C21" s="201">
        <f>SUM(C19-C20)</f>
        <v>-35999.25</v>
      </c>
      <c r="D21" s="202">
        <f>SUM(D19-D20)</f>
        <v>0</v>
      </c>
      <c r="E21" s="202">
        <v>20929.02</v>
      </c>
    </row>
    <row r="22" spans="1:5" x14ac:dyDescent="0.25">
      <c r="A22" s="176" t="s">
        <v>136</v>
      </c>
      <c r="B22" s="189" t="s">
        <v>137</v>
      </c>
      <c r="C22" s="199"/>
      <c r="D22" s="200"/>
      <c r="E22" s="200"/>
    </row>
    <row r="23" spans="1:5" x14ac:dyDescent="0.25">
      <c r="A23" s="180"/>
      <c r="B23" s="192" t="s">
        <v>125</v>
      </c>
      <c r="C23" s="193">
        <v>1825.6</v>
      </c>
      <c r="D23" s="194">
        <v>39817</v>
      </c>
      <c r="E23" s="194">
        <v>935.37</v>
      </c>
    </row>
    <row r="24" spans="1:5" x14ac:dyDescent="0.25">
      <c r="A24" s="184"/>
      <c r="B24" s="195" t="s">
        <v>126</v>
      </c>
      <c r="C24" s="196">
        <v>717.89</v>
      </c>
      <c r="D24" s="197">
        <v>39817</v>
      </c>
      <c r="E24" s="197">
        <v>0</v>
      </c>
    </row>
    <row r="25" spans="1:5" ht="15.75" x14ac:dyDescent="0.25">
      <c r="A25" s="305" t="s">
        <v>138</v>
      </c>
      <c r="B25" s="306"/>
      <c r="C25" s="201">
        <f>SUM(C23-C24)</f>
        <v>1107.71</v>
      </c>
      <c r="D25" s="202">
        <f>SUM(D23-D24)</f>
        <v>0</v>
      </c>
      <c r="E25" s="202">
        <f>SUM(E23-E24)</f>
        <v>935.37</v>
      </c>
    </row>
    <row r="26" spans="1:5" ht="28.5" customHeight="1" x14ac:dyDescent="0.25">
      <c r="A26" s="176" t="s">
        <v>139</v>
      </c>
      <c r="B26" s="203" t="s">
        <v>140</v>
      </c>
      <c r="C26" s="204"/>
      <c r="D26" s="202"/>
      <c r="E26" s="202"/>
    </row>
    <row r="27" spans="1:5" x14ac:dyDescent="0.25">
      <c r="A27" s="180"/>
      <c r="B27" s="192" t="s">
        <v>125</v>
      </c>
      <c r="C27" s="193">
        <v>134.57</v>
      </c>
      <c r="D27" s="194">
        <v>664</v>
      </c>
      <c r="E27" s="194">
        <v>0</v>
      </c>
    </row>
    <row r="28" spans="1:5" x14ac:dyDescent="0.25">
      <c r="A28" s="205"/>
      <c r="B28" s="206" t="s">
        <v>126</v>
      </c>
      <c r="C28" s="196">
        <v>0</v>
      </c>
      <c r="D28" s="197">
        <v>664</v>
      </c>
      <c r="E28" s="197">
        <v>0</v>
      </c>
    </row>
    <row r="29" spans="1:5" ht="15.75" x14ac:dyDescent="0.25">
      <c r="A29" s="305" t="s">
        <v>133</v>
      </c>
      <c r="B29" s="306"/>
      <c r="C29" s="201">
        <f>SUM(C27-C28)</f>
        <v>134.57</v>
      </c>
      <c r="D29" s="202">
        <f>SUM(D27-D28)</f>
        <v>0</v>
      </c>
      <c r="E29" s="202">
        <f>SUM(E27-E28)</f>
        <v>0</v>
      </c>
    </row>
    <row r="30" spans="1:5" ht="24" customHeight="1" x14ac:dyDescent="0.25">
      <c r="A30" s="176" t="s">
        <v>141</v>
      </c>
      <c r="B30" s="203" t="s">
        <v>142</v>
      </c>
      <c r="C30" s="204"/>
      <c r="D30" s="202"/>
      <c r="E30" s="202"/>
    </row>
    <row r="31" spans="1:5" x14ac:dyDescent="0.25">
      <c r="A31" s="180"/>
      <c r="B31" s="192" t="s">
        <v>143</v>
      </c>
      <c r="C31" s="193">
        <v>0</v>
      </c>
      <c r="D31" s="193">
        <v>0</v>
      </c>
      <c r="E31" s="193">
        <v>0</v>
      </c>
    </row>
    <row r="32" spans="1:5" x14ac:dyDescent="0.25">
      <c r="A32" s="205"/>
      <c r="B32" s="206" t="s">
        <v>144</v>
      </c>
      <c r="C32" s="197">
        <v>0</v>
      </c>
      <c r="D32" s="197">
        <v>0</v>
      </c>
      <c r="E32" s="197">
        <v>0</v>
      </c>
    </row>
    <row r="33" spans="1:5" ht="15.75" x14ac:dyDescent="0.25">
      <c r="A33" s="305" t="s">
        <v>133</v>
      </c>
      <c r="B33" s="307"/>
      <c r="C33" s="201">
        <f>SUM(C31-C32)</f>
        <v>0</v>
      </c>
      <c r="D33" s="202">
        <f>SUM(D31-D32)</f>
        <v>0</v>
      </c>
      <c r="E33" s="202">
        <f>SUM(E31-E32)</f>
        <v>0</v>
      </c>
    </row>
    <row r="34" spans="1:5" ht="15.75" x14ac:dyDescent="0.25">
      <c r="A34" s="308"/>
      <c r="B34" s="309"/>
      <c r="C34" s="207"/>
      <c r="D34" s="208"/>
      <c r="E34" s="208"/>
    </row>
    <row r="35" spans="1:5" ht="15.75" x14ac:dyDescent="0.25">
      <c r="A35" s="310" t="s">
        <v>145</v>
      </c>
      <c r="B35" s="311"/>
      <c r="C35" s="237">
        <v>2596156.3199999998</v>
      </c>
      <c r="D35" s="209">
        <f>SUM(D7,D11,D15,D19,D23,D27,D31)</f>
        <v>3671303.35</v>
      </c>
      <c r="E35" s="209">
        <f t="shared" ref="E35:E36" si="1">SUM(E7,E11,E15,E19,E23,E27,E31)</f>
        <v>3035212.94</v>
      </c>
    </row>
    <row r="36" spans="1:5" ht="15.75" x14ac:dyDescent="0.25">
      <c r="A36" s="310" t="s">
        <v>146</v>
      </c>
      <c r="B36" s="311"/>
      <c r="C36" s="237">
        <v>2627593.23</v>
      </c>
      <c r="D36" s="209">
        <f>SUM(D8,D12,D16,D20,D24,D28,D32)</f>
        <v>3671303.35</v>
      </c>
      <c r="E36" s="209">
        <f t="shared" si="1"/>
        <v>2995778.4499999997</v>
      </c>
    </row>
    <row r="37" spans="1:5" ht="15.75" x14ac:dyDescent="0.25">
      <c r="A37" s="303"/>
      <c r="B37" s="312"/>
      <c r="C37" s="210"/>
      <c r="D37" s="211"/>
      <c r="E37" s="211"/>
    </row>
    <row r="38" spans="1:5" ht="15.75" x14ac:dyDescent="0.25">
      <c r="A38" s="313"/>
      <c r="B38" s="314"/>
      <c r="C38" s="212"/>
      <c r="D38" s="213"/>
      <c r="E38" s="213"/>
    </row>
    <row r="39" spans="1:5" x14ac:dyDescent="0.25">
      <c r="A39" s="315" t="s">
        <v>130</v>
      </c>
      <c r="B39" s="316"/>
      <c r="C39" s="214">
        <v>0</v>
      </c>
      <c r="D39" s="213">
        <f>-SUM(D13,D17)</f>
        <v>0</v>
      </c>
      <c r="E39" s="213">
        <v>39434.49</v>
      </c>
    </row>
    <row r="40" spans="1:5" ht="15.75" x14ac:dyDescent="0.25">
      <c r="A40" s="317" t="s">
        <v>147</v>
      </c>
      <c r="B40" s="318"/>
      <c r="C40" s="215">
        <v>31436.91</v>
      </c>
      <c r="D40" s="209">
        <f>-SUM(D9)</f>
        <v>0</v>
      </c>
      <c r="E40" s="209">
        <v>0</v>
      </c>
    </row>
    <row r="41" spans="1:5" ht="15.75" x14ac:dyDescent="0.25">
      <c r="A41" s="319"/>
      <c r="B41" s="320"/>
      <c r="C41" s="216"/>
      <c r="D41" s="217"/>
      <c r="E41" s="217"/>
    </row>
    <row r="42" spans="1:5" ht="15.75" x14ac:dyDescent="0.25">
      <c r="A42" s="308" t="s">
        <v>148</v>
      </c>
      <c r="B42" s="309"/>
      <c r="C42" s="218">
        <f t="shared" ref="C42:E43" si="2">SUM(C31)</f>
        <v>0</v>
      </c>
      <c r="D42" s="219">
        <f t="shared" si="2"/>
        <v>0</v>
      </c>
      <c r="E42" s="219">
        <f t="shared" si="2"/>
        <v>0</v>
      </c>
    </row>
    <row r="43" spans="1:5" ht="15.75" x14ac:dyDescent="0.25">
      <c r="A43" s="303" t="s">
        <v>149</v>
      </c>
      <c r="B43" s="304"/>
      <c r="C43" s="220">
        <f t="shared" si="2"/>
        <v>0</v>
      </c>
      <c r="D43" s="221">
        <f t="shared" si="2"/>
        <v>0</v>
      </c>
      <c r="E43" s="221">
        <f t="shared" si="2"/>
        <v>0</v>
      </c>
    </row>
  </sheetData>
  <mergeCells count="18">
    <mergeCell ref="A25:B25"/>
    <mergeCell ref="A3:E3"/>
    <mergeCell ref="A9:B9"/>
    <mergeCell ref="A13:B13"/>
    <mergeCell ref="A17:B17"/>
    <mergeCell ref="A21:B21"/>
    <mergeCell ref="A43:B43"/>
    <mergeCell ref="A29:B29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funkcijskoj k </vt:lpstr>
      <vt:lpstr>Račun financiranja</vt:lpstr>
      <vt:lpstr>POSEBNI DIO</vt:lpstr>
      <vt:lpstr>KONTROLNA TABLICA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Maja</cp:lastModifiedBy>
  <cp:lastPrinted>2024-03-26T10:46:26Z</cp:lastPrinted>
  <dcterms:created xsi:type="dcterms:W3CDTF">2022-08-12T12:51:27Z</dcterms:created>
  <dcterms:modified xsi:type="dcterms:W3CDTF">2024-05-21T11:33:57Z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