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DIO'!$A$1:$H$40</definedName>
    <definedName name="_xlnm.Print_Area" localSheetId="1">'PLAN PRIHODA'!$A$1:$H$65</definedName>
    <definedName name="_xlnm.Print_Titles" localSheetId="1">'PLAN PRIHODA'!$1:$1</definedName>
    <definedName name="_xlnm.Print_Titles" localSheetId="2">'PLAN RASHODA I IZDATAKA'!$1:$4</definedName>
  </definedNames>
  <calcPr fullCalcOnLoad="1"/>
</workbook>
</file>

<file path=xl/sharedStrings.xml><?xml version="1.0" encoding="utf-8"?>
<sst xmlns="http://schemas.openxmlformats.org/spreadsheetml/2006/main" count="298" uniqueCount="190">
  <si>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</si>
  <si>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</si>
  <si>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</si>
  <si>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</si>
  <si>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</si>
  <si>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</si>
  <si>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</si>
  <si>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</si>
  <si>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</si>
  <si>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</si>
  <si>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</si>
  <si>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</si>
  <si>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</si>
  <si>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</si>
  <si>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</si>
  <si>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</si>
  <si>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</si>
  <si>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</si>
  <si>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</si>
  <si>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</si>
  <si>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</si>
  <si>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</si>
  <si>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</si>
  <si>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</si>
  <si>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</si>
  <si>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</si>
  <si>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</si>
  <si>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</si>
  <si>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</si>
  <si>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</si>
  <si>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</si>
  <si>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</si>
  <si>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</si>
  <si>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</si>
  <si>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</si>
  <si>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</si>
  <si>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</si>
  <si>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</si>
  <si>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</si>
  <si>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</si>
  <si>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Plan izradila:</t>
  </si>
  <si>
    <t>Naknade troškova osobama izvan radnog vremena</t>
  </si>
  <si>
    <t>RASHODI ZA NABAVU NEFINANCIJSKE IMOVINE</t>
  </si>
  <si>
    <t>REPUBLIKA HRVATSKA</t>
  </si>
  <si>
    <t>SISAČKO-MOSLAVAČKA ŽUPANIJA</t>
  </si>
  <si>
    <t>Plaće za redovan rad</t>
  </si>
  <si>
    <t>Plaće za prekovremeni rad</t>
  </si>
  <si>
    <t>Doprinosi za zdravstv. osig.</t>
  </si>
  <si>
    <t>Doprinosi za zapošljavanje</t>
  </si>
  <si>
    <t>Službena putovanja</t>
  </si>
  <si>
    <t>Stručno usavršavanje zap.</t>
  </si>
  <si>
    <t>Uredski materijal i ostali mat.</t>
  </si>
  <si>
    <t>Energija</t>
  </si>
  <si>
    <t>Mat. i dijelovi za tek. i inv. od.</t>
  </si>
  <si>
    <t>Službena, radna i zast.odjeća i ob.</t>
  </si>
  <si>
    <t>Usluge telefona, pošte i pr.</t>
  </si>
  <si>
    <t>Usluge promidžbe i inform.</t>
  </si>
  <si>
    <t>Komunalne usluge</t>
  </si>
  <si>
    <t>Zakupnine i najamnine</t>
  </si>
  <si>
    <t>Zdravstvene  usluge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</si>
  <si>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</si>
  <si>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</si>
  <si>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</si>
  <si>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</si>
  <si>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</si>
  <si>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</si>
  <si>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Bankarske usluge i platni pr.</t>
  </si>
  <si>
    <t>Zatezne kamate</t>
  </si>
  <si>
    <t>Namirnice</t>
  </si>
  <si>
    <t>Uredska oprema i namještaj</t>
  </si>
  <si>
    <t>Opći primici i izdaci</t>
  </si>
  <si>
    <t>PROGRAM JAVNIH POTREBA U ŠKOLSTVU</t>
  </si>
  <si>
    <t>Naknade za prijevoz, rad na terenu</t>
  </si>
  <si>
    <t>Redoviti program odgoja i obrazovanja</t>
  </si>
  <si>
    <t>Aktivnost</t>
  </si>
  <si>
    <t>Stručno osposobljavanje bez zasnivanja radnog odnosa</t>
  </si>
  <si>
    <t>Školska kuhinja OŠ</t>
  </si>
  <si>
    <t>Uredski materijal i ostali mat. rashodi</t>
  </si>
  <si>
    <t>Ukupno prihodi i primici za 2020.</t>
  </si>
  <si>
    <t>VIŠAK/MANJAK IZ PRETHODNE(IH) GODINE KOJI ĆE SE POKRITI/RASPOREDITI</t>
  </si>
  <si>
    <t>UKUPAN DONOS VIŠKA/MANJKA IZ PRETHODNE(IH) GODINA</t>
  </si>
  <si>
    <t>Sportska i glazbena oprema</t>
  </si>
  <si>
    <t>PROGRAM OSNOVNOG ŠKOLSTVA</t>
  </si>
  <si>
    <t>UKUPNO</t>
  </si>
  <si>
    <t>Ravnateljica:</t>
  </si>
  <si>
    <t>Ravnateljica</t>
  </si>
  <si>
    <t>Ravnateljica.</t>
  </si>
  <si>
    <t>OŠ NOVSKA</t>
  </si>
  <si>
    <t>Silva Preksavec</t>
  </si>
  <si>
    <t>tel.: 044/691-461</t>
  </si>
  <si>
    <t>Antonija Mirosavljević</t>
  </si>
  <si>
    <t>OSNOVNA ŠKOLA NOVSKA</t>
  </si>
  <si>
    <t>PLAN PRIHODA I PRIMITAKA - OSNOVNA ŠKOLA NOVSKA</t>
  </si>
  <si>
    <t>tel. 044/691-461</t>
  </si>
  <si>
    <t xml:space="preserve">        tel. 044/691-461</t>
  </si>
  <si>
    <t>Plan izradila:   Silva Preksavec</t>
  </si>
  <si>
    <t>PROJEKCIJA PLANA ZA 2021.</t>
  </si>
  <si>
    <t>Plaće za posebne uvjete rada-mentorstvo</t>
  </si>
  <si>
    <t>Vlastiti prihodi 3.1.1.</t>
  </si>
  <si>
    <t>Prihodi za posebne namjene 4.3.1.</t>
  </si>
  <si>
    <t>Aktivnost A100010</t>
  </si>
  <si>
    <t xml:space="preserve">Namirnice -Šk.kuhinja-50% pronatalitetna </t>
  </si>
  <si>
    <t>Namirnice-Šk.kuhinja roditelji</t>
  </si>
  <si>
    <t>Namirnice-Šk.kuhinja školska shema</t>
  </si>
  <si>
    <t>Namirnice-Šk.kuhinja EU PROJEKTI</t>
  </si>
  <si>
    <t>Namirnice-Šk.kuhinja GRAD</t>
  </si>
  <si>
    <t>Aktivnost A100013</t>
  </si>
  <si>
    <t>Namirnice u šk.kuhinji</t>
  </si>
  <si>
    <t>Prijevoz uč.s poteškoćama-MZO</t>
  </si>
  <si>
    <t>MZO-Posebna skupina učenika s teškoćama- PS I MRC</t>
  </si>
  <si>
    <t>AKTIVNOST K100002</t>
  </si>
  <si>
    <t>Opći prihodi i primici 1.2.</t>
  </si>
  <si>
    <t>Pristojbe i naknade-nez.os.s invaliditetom</t>
  </si>
  <si>
    <t>Naknade za prijevoz, s pos.i pos..-MZO</t>
  </si>
  <si>
    <t>Naknade troškova osobama izvan radnog odnosa-stručno osposobljavanje</t>
  </si>
  <si>
    <t>Naknada za tr.osp.-JAVNI RADOVI</t>
  </si>
  <si>
    <t>Aktivnost A100015</t>
  </si>
  <si>
    <t>Tekući PROJEKAT T10004</t>
  </si>
  <si>
    <t>Osiguravanje pomoćnika u nastavi SMŽ</t>
  </si>
  <si>
    <t>Osiguravanje pomoćnika u nastavi EU</t>
  </si>
  <si>
    <t>Namirnice-ROMSKI prod.boravak</t>
  </si>
  <si>
    <t>Rashodi za matterijal i energiju</t>
  </si>
  <si>
    <t>Prijevoz učenika-ROMSKI prod.boravak</t>
  </si>
  <si>
    <t xml:space="preserve">Produžemo boravak-GRAD </t>
  </si>
  <si>
    <t>Uredski materijal-prod.boravak</t>
  </si>
  <si>
    <t>Namirnice-PB</t>
  </si>
  <si>
    <t>Usluge tekućeg i inv.održavanja</t>
  </si>
  <si>
    <t>Aktivnost A100020</t>
  </si>
  <si>
    <t>ERASMUS +</t>
  </si>
  <si>
    <t>Ostali rashodi za službena putovanja</t>
  </si>
  <si>
    <t>Stručno usavršavanje zaposlenika</t>
  </si>
  <si>
    <t>Izvor 1.1. OPĆI PRIHODI I PRIMICI</t>
  </si>
  <si>
    <t>Usluge prijevoza učenika-PRODUŽNA</t>
  </si>
  <si>
    <t>Aktivnost A100007</t>
  </si>
  <si>
    <t>Izvor 1.1. Školska natjecanja i smotre</t>
  </si>
  <si>
    <t>Troškovi i naknade mentorima</t>
  </si>
  <si>
    <t>Prehrana i materijal za natjecanje</t>
  </si>
  <si>
    <t>Uredski materijal-</t>
  </si>
  <si>
    <t>Ostali nesponenuti rashodi poslovanja</t>
  </si>
  <si>
    <t>PRIJEDLOG PLANA ZA 2020.</t>
  </si>
  <si>
    <t>PROJEKCIJA PLANA ZA 2022.</t>
  </si>
  <si>
    <t>Naknade za prijevoz-os.auto</t>
  </si>
  <si>
    <t>Doprinosi za zdravstv. osig.16.5%</t>
  </si>
  <si>
    <t>Doprinosi za zdravstv. osig. 16,50%</t>
  </si>
  <si>
    <t>2022.</t>
  </si>
  <si>
    <t>Prijedlog plana
za 2020.</t>
  </si>
  <si>
    <t>Projekcija plana
za 2021.</t>
  </si>
  <si>
    <t>Projekcija plana 
za 2022.</t>
  </si>
  <si>
    <t>Trošak licenci(održ.rač.programa:urudž.zapoisnik, softver itd.)</t>
  </si>
  <si>
    <t>Pristojbe i naknade-administ.jav.beljež</t>
  </si>
  <si>
    <t>Sitni inventar i auto gume+MZO 20000</t>
  </si>
  <si>
    <t>Usluge tekućeg i inv. odr.+GRAD 100</t>
  </si>
  <si>
    <t>Intelektualne i osobne usl.-VS isl.vjeron</t>
  </si>
  <si>
    <t>Uređaji, strojevi i oprema-MZO</t>
  </si>
  <si>
    <t>Nabava knjiga-učenici+MZO-7000</t>
  </si>
  <si>
    <t>RASHODI ZA NABAVU NEFINANCIJSKE IMOVINE-Ulaganja u objekte-ŽUPANIJA-DONACIJE</t>
  </si>
  <si>
    <t>Poslovni objekti-DONAC.MRC</t>
  </si>
  <si>
    <t>Uredska oprema i namještaj+DON.MRC 50</t>
  </si>
  <si>
    <t xml:space="preserve">knjige,-ŽUP </t>
  </si>
  <si>
    <t>Ostali nespo, rashodi posl.-projekti i međun.suradnja</t>
  </si>
  <si>
    <t>634-HZZ</t>
  </si>
  <si>
    <t>6361-GRAD</t>
  </si>
  <si>
    <t>638-EU PROJ.</t>
  </si>
  <si>
    <t>663-DON.</t>
  </si>
  <si>
    <t>Ukupno prihodi i primici za 2021.</t>
  </si>
  <si>
    <t>Ukupno prihodi i primici za 2022.</t>
  </si>
  <si>
    <t>6361-grad</t>
  </si>
  <si>
    <t xml:space="preserve">Klasa: 400-02/19-01/01         </t>
  </si>
  <si>
    <t xml:space="preserve">Ur.br.:  2176-38-01-19-        </t>
  </si>
  <si>
    <t>Izvor 1.1.Djelatnik u  produženom  boravaku-ŽUPANIJA</t>
  </si>
  <si>
    <t>Namjenski primici -GRAD pomoći</t>
  </si>
  <si>
    <t>Pomoći-MZO (plaće i ost.tr.)</t>
  </si>
  <si>
    <t xml:space="preserve">2021. </t>
  </si>
  <si>
    <t>2023.</t>
  </si>
  <si>
    <t>Plaće (Bruto)(14 dj.x4500x10.mj.)</t>
  </si>
  <si>
    <t>Novska,  21. rujan 2020.</t>
  </si>
  <si>
    <t>PRIJEDLOG FINANCIJSKOG PLANA OŠ NOVSKA ZA 2021. I                                                                                                                                             PROJEKCIJA PLANA ZA  2022. I 2023. GODINU</t>
  </si>
  <si>
    <t>Projekcija plana za 2021.</t>
  </si>
  <si>
    <t>Projekcija plana
za 2022.</t>
  </si>
  <si>
    <t>Projekcija plana 
za 2023.</t>
  </si>
  <si>
    <t>Prijedlog plana 
za 2021.</t>
  </si>
  <si>
    <t xml:space="preserve">Mat.za higijj.potrebe i njegu-maske </t>
  </si>
  <si>
    <t>PLAN RASHODA I IZDATAKA -  OSNOVNA ŠKOLA NOVSKA ZA 2021. PREMA IZVORIMA-REBALANS BESPLAT.UDŽBENICI-DODANO</t>
  </si>
  <si>
    <t>Besplatni udžbenici-MZO</t>
  </si>
  <si>
    <t>MZO-ostale naknade iz pr.BESPL.UDŽBENIC</t>
  </si>
  <si>
    <t>Naknade građ.-BESPLATNI UDŽBEN</t>
  </si>
  <si>
    <t>Napomena: naknadno dodala planirana sredstva za BESPLATNE UDŽBENIKE 450.000,00 (koji se vračaju) i 50.000,00 (radni nepovratni)</t>
  </si>
  <si>
    <t>Napomena: naknadno dodala planirana sredstva za BESPLATNE UDŽBENIKE 450.000,00 + RADNI 50.000,00</t>
  </si>
  <si>
    <t>Novska, 30.rujan 2020.</t>
  </si>
  <si>
    <t>Novska,   30. rujan 2020.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</si>
</sst>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#,##0\ &quot;kn&quot;"/>
    <numFmt numFmtId="183" formatCode="0.000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4"/>
      <color indexed="8"/>
      <name val="MS Sans Serif"/>
      <family val="0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color indexed="8"/>
      <name val="MS Sans Serif"/>
      <family val="0"/>
    </font>
    <font>
      <b/>
      <sz val="9"/>
      <name val="Arial"/>
      <family val="2"/>
    </font>
    <font>
      <u val="single"/>
      <sz val="10"/>
      <color indexed="8"/>
      <name val="MS Sans Serif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6" applyNumberFormat="0" applyAlignment="0" applyProtection="0"/>
    <xf numFmtId="0" fontId="15" fillId="0" borderId="7" applyNumberFormat="0" applyFill="0" applyAlignment="0" applyProtection="0"/>
    <xf numFmtId="0" fontId="63" fillId="40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1" borderId="0" applyNumberFormat="0" applyBorder="0" applyAlignment="0" applyProtection="0"/>
    <xf numFmtId="0" fontId="0" fillId="4" borderId="11" applyNumberFormat="0" applyFont="0" applyAlignment="0" applyProtection="0"/>
    <xf numFmtId="0" fontId="21" fillId="0" borderId="0">
      <alignment/>
      <protection/>
    </xf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42" borderId="14" applyNumberFormat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43" borderId="6" applyNumberFormat="0" applyAlignment="0" applyProtection="0"/>
    <xf numFmtId="0" fontId="15" fillId="0" borderId="0" applyNumberFormat="0" applyFill="0" applyBorder="0" applyAlignment="0" applyProtection="0"/>
  </cellStyleXfs>
  <cellXfs count="366">
    <xf numFmtId="0" fontId="0" fillId="0" borderId="0" xfId="0" applyNumberForma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1" fontId="22" fillId="44" borderId="19" xfId="0" applyNumberFormat="1" applyFont="1" applyFill="1" applyBorder="1" applyAlignment="1">
      <alignment horizontal="left" wrapText="1"/>
    </xf>
    <xf numFmtId="1" fontId="22" fillId="0" borderId="20" xfId="0" applyNumberFormat="1" applyFont="1" applyBorder="1" applyAlignment="1">
      <alignment wrapText="1"/>
    </xf>
    <xf numFmtId="1" fontId="22" fillId="44" borderId="21" xfId="0" applyNumberFormat="1" applyFont="1" applyFill="1" applyBorder="1" applyAlignment="1">
      <alignment horizontal="right" vertical="top" wrapText="1"/>
    </xf>
    <xf numFmtId="3" fontId="22" fillId="0" borderId="20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/>
      <protection/>
    </xf>
    <xf numFmtId="1" fontId="21" fillId="0" borderId="22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0" fontId="33" fillId="0" borderId="24" xfId="0" applyFont="1" applyBorder="1" applyAlignment="1" quotePrefix="1">
      <alignment horizontal="left" wrapText="1"/>
    </xf>
    <xf numFmtId="1" fontId="21" fillId="0" borderId="0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wrapText="1"/>
    </xf>
    <xf numFmtId="3" fontId="22" fillId="0" borderId="20" xfId="0" applyNumberFormat="1" applyFont="1" applyBorder="1" applyAlignment="1">
      <alignment wrapText="1"/>
    </xf>
    <xf numFmtId="3" fontId="22" fillId="0" borderId="2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right"/>
    </xf>
    <xf numFmtId="3" fontId="33" fillId="0" borderId="32" xfId="0" applyNumberFormat="1" applyFont="1" applyBorder="1" applyAlignment="1">
      <alignment horizontal="right"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36" fillId="0" borderId="24" xfId="0" applyFont="1" applyBorder="1" applyAlignment="1">
      <alignment horizontal="left"/>
    </xf>
    <xf numFmtId="0" fontId="21" fillId="0" borderId="34" xfId="0" applyNumberFormat="1" applyFont="1" applyFill="1" applyBorder="1" applyAlignment="1" applyProtection="1">
      <alignment/>
      <protection/>
    </xf>
    <xf numFmtId="0" fontId="21" fillId="0" borderId="35" xfId="0" applyNumberFormat="1" applyFont="1" applyFill="1" applyBorder="1" applyAlignment="1" applyProtection="1">
      <alignment/>
      <protection/>
    </xf>
    <xf numFmtId="3" fontId="33" fillId="0" borderId="36" xfId="0" applyNumberFormat="1" applyFont="1" applyBorder="1" applyAlignment="1">
      <alignment horizontal="right"/>
    </xf>
    <xf numFmtId="3" fontId="33" fillId="0" borderId="33" xfId="0" applyNumberFormat="1" applyFont="1" applyBorder="1" applyAlignment="1">
      <alignment horizontal="right"/>
    </xf>
    <xf numFmtId="3" fontId="33" fillId="0" borderId="33" xfId="0" applyNumberFormat="1" applyFont="1" applyFill="1" applyBorder="1" applyAlignment="1" applyProtection="1">
      <alignment horizontal="right" wrapText="1"/>
      <protection/>
    </xf>
    <xf numFmtId="3" fontId="33" fillId="0" borderId="37" xfId="0" applyNumberFormat="1" applyFont="1" applyBorder="1" applyAlignment="1">
      <alignment horizontal="right"/>
    </xf>
    <xf numFmtId="3" fontId="33" fillId="0" borderId="38" xfId="0" applyNumberFormat="1" applyFont="1" applyBorder="1" applyAlignment="1">
      <alignment horizontal="right"/>
    </xf>
    <xf numFmtId="3" fontId="33" fillId="0" borderId="39" xfId="0" applyNumberFormat="1" applyFont="1" applyBorder="1" applyAlignment="1">
      <alignment horizontal="right"/>
    </xf>
    <xf numFmtId="0" fontId="21" fillId="0" borderId="40" xfId="0" applyNumberFormat="1" applyFont="1" applyFill="1" applyBorder="1" applyAlignment="1" applyProtection="1">
      <alignment/>
      <protection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Border="1" applyAlignment="1">
      <alignment horizontal="right"/>
    </xf>
    <xf numFmtId="3" fontId="33" fillId="0" borderId="43" xfId="0" applyNumberFormat="1" applyFont="1" applyBorder="1" applyAlignment="1">
      <alignment horizontal="right"/>
    </xf>
    <xf numFmtId="3" fontId="33" fillId="0" borderId="41" xfId="0" applyNumberFormat="1" applyFont="1" applyBorder="1" applyAlignment="1">
      <alignment horizontal="right"/>
    </xf>
    <xf numFmtId="3" fontId="33" fillId="0" borderId="44" xfId="0" applyNumberFormat="1" applyFont="1" applyFill="1" applyBorder="1" applyAlignment="1" applyProtection="1">
      <alignment horizontal="right" wrapText="1"/>
      <protection/>
    </xf>
    <xf numFmtId="3" fontId="33" fillId="0" borderId="45" xfId="0" applyNumberFormat="1" applyFont="1" applyFill="1" applyBorder="1" applyAlignment="1" applyProtection="1">
      <alignment horizontal="right" wrapText="1"/>
      <protection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3" fontId="33" fillId="0" borderId="46" xfId="0" applyNumberFormat="1" applyFont="1" applyBorder="1" applyAlignment="1">
      <alignment/>
    </xf>
    <xf numFmtId="3" fontId="33" fillId="0" borderId="47" xfId="0" applyNumberFormat="1" applyFont="1" applyFill="1" applyBorder="1" applyAlignment="1" applyProtection="1">
      <alignment wrapText="1"/>
      <protection/>
    </xf>
    <xf numFmtId="0" fontId="33" fillId="0" borderId="35" xfId="0" applyFont="1" applyBorder="1" applyAlignment="1" quotePrefix="1">
      <alignment horizontal="left" wrapText="1"/>
    </xf>
    <xf numFmtId="0" fontId="33" fillId="0" borderId="35" xfId="0" applyFont="1" applyBorder="1" applyAlignment="1" quotePrefix="1">
      <alignment horizontal="center" wrapText="1"/>
    </xf>
    <xf numFmtId="3" fontId="33" fillId="0" borderId="48" xfId="0" applyNumberFormat="1" applyFont="1" applyBorder="1" applyAlignment="1">
      <alignment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33" fillId="0" borderId="49" xfId="0" applyFont="1" applyBorder="1" applyAlignment="1" quotePrefix="1">
      <alignment horizontal="left"/>
    </xf>
    <xf numFmtId="0" fontId="33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3" fillId="0" borderId="50" xfId="0" applyNumberFormat="1" applyFont="1" applyFill="1" applyBorder="1" applyAlignment="1" applyProtection="1">
      <alignment wrapText="1"/>
      <protection/>
    </xf>
    <xf numFmtId="0" fontId="34" fillId="0" borderId="51" xfId="0" applyNumberFormat="1" applyFont="1" applyFill="1" applyBorder="1" applyAlignment="1" applyProtection="1">
      <alignment horizontal="right"/>
      <protection/>
    </xf>
    <xf numFmtId="0" fontId="34" fillId="0" borderId="52" xfId="0" applyNumberFormat="1" applyFont="1" applyFill="1" applyBorder="1" applyAlignment="1" applyProtection="1">
      <alignment horizontal="right"/>
      <protection/>
    </xf>
    <xf numFmtId="0" fontId="34" fillId="0" borderId="53" xfId="0" applyNumberFormat="1" applyFont="1" applyFill="1" applyBorder="1" applyAlignment="1" applyProtection="1">
      <alignment horizontal="right"/>
      <protection/>
    </xf>
    <xf numFmtId="0" fontId="26" fillId="0" borderId="54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5" fillId="0" borderId="55" xfId="0" applyNumberFormat="1" applyFont="1" applyFill="1" applyBorder="1" applyAlignment="1" applyProtection="1">
      <alignment wrapText="1"/>
      <protection/>
    </xf>
    <xf numFmtId="0" fontId="26" fillId="0" borderId="56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 horizontal="right"/>
      <protection/>
    </xf>
    <xf numFmtId="3" fontId="26" fillId="0" borderId="29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56" xfId="0" applyNumberFormat="1" applyFont="1" applyFill="1" applyBorder="1" applyAlignment="1" applyProtection="1">
      <alignment horizontal="left" vertical="center" wrapText="1"/>
      <protection/>
    </xf>
    <xf numFmtId="3" fontId="41" fillId="0" borderId="23" xfId="0" applyNumberFormat="1" applyFont="1" applyFill="1" applyBorder="1" applyAlignment="1" applyProtection="1">
      <alignment horizontal="right" vertical="center"/>
      <protection/>
    </xf>
    <xf numFmtId="3" fontId="41" fillId="0" borderId="29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9" xfId="0" applyNumberFormat="1" applyFont="1" applyFill="1" applyBorder="1" applyAlignment="1" applyProtection="1">
      <alignment horizontal="center"/>
      <protection/>
    </xf>
    <xf numFmtId="0" fontId="42" fillId="0" borderId="56" xfId="0" applyNumberFormat="1" applyFont="1" applyFill="1" applyBorder="1" applyAlignment="1" applyProtection="1">
      <alignment wrapText="1"/>
      <protection/>
    </xf>
    <xf numFmtId="3" fontId="33" fillId="0" borderId="23" xfId="0" applyNumberFormat="1" applyFont="1" applyFill="1" applyBorder="1" applyAlignment="1" applyProtection="1">
      <alignment/>
      <protection/>
    </xf>
    <xf numFmtId="3" fontId="33" fillId="0" borderId="29" xfId="0" applyNumberFormat="1" applyFont="1" applyFill="1" applyBorder="1" applyAlignment="1" applyProtection="1">
      <alignment/>
      <protection/>
    </xf>
    <xf numFmtId="3" fontId="33" fillId="0" borderId="57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56" xfId="0" applyNumberFormat="1" applyFont="1" applyFill="1" applyBorder="1" applyAlignment="1" applyProtection="1">
      <alignment vertical="center" wrapText="1"/>
      <protection/>
    </xf>
    <xf numFmtId="3" fontId="26" fillId="0" borderId="23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1" fontId="21" fillId="0" borderId="58" xfId="0" applyNumberFormat="1" applyFont="1" applyBorder="1" applyAlignment="1">
      <alignment horizontal="left" wrapText="1"/>
    </xf>
    <xf numFmtId="3" fontId="21" fillId="0" borderId="59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/>
    </xf>
    <xf numFmtId="3" fontId="21" fillId="0" borderId="58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 vertical="center" wrapText="1"/>
    </xf>
    <xf numFmtId="3" fontId="21" fillId="0" borderId="60" xfId="0" applyNumberFormat="1" applyFont="1" applyBorder="1" applyAlignment="1">
      <alignment horizontal="right" vertical="center" wrapText="1"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right"/>
      <protection/>
    </xf>
    <xf numFmtId="3" fontId="23" fillId="0" borderId="23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3" fillId="0" borderId="29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23" fillId="0" borderId="56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45" fillId="0" borderId="29" xfId="89" applyNumberFormat="1" applyFont="1" applyBorder="1" applyAlignment="1">
      <alignment horizontal="center"/>
      <protection/>
    </xf>
    <xf numFmtId="0" fontId="45" fillId="0" borderId="29" xfId="89" applyNumberFormat="1" applyFont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 horizontal="right" vertical="center"/>
      <protection/>
    </xf>
    <xf numFmtId="0" fontId="45" fillId="0" borderId="56" xfId="89" applyNumberFormat="1" applyFont="1" applyBorder="1">
      <alignment/>
      <protection/>
    </xf>
    <xf numFmtId="0" fontId="45" fillId="0" borderId="56" xfId="89" applyNumberFormat="1" applyFont="1" applyBorder="1" applyAlignment="1" quotePrefix="1">
      <alignment horizontal="left"/>
      <protection/>
    </xf>
    <xf numFmtId="0" fontId="45" fillId="0" borderId="56" xfId="89" applyNumberFormat="1" applyFont="1" applyBorder="1" applyAlignment="1">
      <alignment horizontal="left"/>
      <protection/>
    </xf>
    <xf numFmtId="0" fontId="45" fillId="0" borderId="56" xfId="89" applyNumberFormat="1" applyFont="1" applyBorder="1" applyAlignment="1">
      <alignment vertical="center" wrapText="1"/>
      <protection/>
    </xf>
    <xf numFmtId="0" fontId="45" fillId="0" borderId="30" xfId="89" applyNumberFormat="1" applyFont="1" applyBorder="1" applyAlignment="1">
      <alignment horizontal="center" vertical="center"/>
      <protection/>
    </xf>
    <xf numFmtId="0" fontId="45" fillId="0" borderId="62" xfId="89" applyNumberFormat="1" applyFont="1" applyBorder="1" applyAlignment="1">
      <alignment vertical="center" wrapText="1"/>
      <protection/>
    </xf>
    <xf numFmtId="3" fontId="25" fillId="0" borderId="63" xfId="0" applyNumberFormat="1" applyFont="1" applyFill="1" applyBorder="1" applyAlignment="1" applyProtection="1">
      <alignment/>
      <protection/>
    </xf>
    <xf numFmtId="3" fontId="33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3" fontId="26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18" xfId="0" applyNumberFormat="1" applyFont="1" applyFill="1" applyBorder="1" applyAlignment="1" applyProtection="1">
      <alignment horizontal="right" vertical="center"/>
      <protection/>
    </xf>
    <xf numFmtId="3" fontId="41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64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33" fillId="0" borderId="66" xfId="0" applyNumberFormat="1" applyFont="1" applyFill="1" applyBorder="1" applyAlignment="1" applyProtection="1">
      <alignment/>
      <protection/>
    </xf>
    <xf numFmtId="0" fontId="26" fillId="0" borderId="67" xfId="0" applyNumberFormat="1" applyFont="1" applyFill="1" applyBorder="1" applyAlignment="1" applyProtection="1">
      <alignment horizontal="center"/>
      <protection/>
    </xf>
    <xf numFmtId="0" fontId="25" fillId="0" borderId="68" xfId="0" applyNumberFormat="1" applyFont="1" applyFill="1" applyBorder="1" applyAlignment="1" applyProtection="1">
      <alignment wrapText="1"/>
      <protection/>
    </xf>
    <xf numFmtId="3" fontId="25" fillId="0" borderId="69" xfId="0" applyNumberFormat="1" applyFont="1" applyFill="1" applyBorder="1" applyAlignment="1" applyProtection="1">
      <alignment horizontal="right"/>
      <protection/>
    </xf>
    <xf numFmtId="3" fontId="25" fillId="0" borderId="67" xfId="0" applyNumberFormat="1" applyFont="1" applyFill="1" applyBorder="1" applyAlignment="1" applyProtection="1">
      <alignment horizontal="right"/>
      <protection/>
    </xf>
    <xf numFmtId="3" fontId="25" fillId="0" borderId="70" xfId="0" applyNumberFormat="1" applyFont="1" applyFill="1" applyBorder="1" applyAlignment="1" applyProtection="1">
      <alignment horizontal="right"/>
      <protection/>
    </xf>
    <xf numFmtId="0" fontId="25" fillId="0" borderId="67" xfId="0" applyNumberFormat="1" applyFont="1" applyFill="1" applyBorder="1" applyAlignment="1" applyProtection="1">
      <alignment/>
      <protection/>
    </xf>
    <xf numFmtId="0" fontId="25" fillId="0" borderId="70" xfId="0" applyNumberFormat="1" applyFont="1" applyFill="1" applyBorder="1" applyAlignment="1" applyProtection="1">
      <alignment/>
      <protection/>
    </xf>
    <xf numFmtId="0" fontId="45" fillId="0" borderId="67" xfId="89" applyNumberFormat="1" applyFont="1" applyBorder="1" applyAlignment="1">
      <alignment horizontal="center"/>
      <protection/>
    </xf>
    <xf numFmtId="0" fontId="45" fillId="0" borderId="68" xfId="89" applyNumberFormat="1" applyFont="1" applyBorder="1" applyAlignment="1">
      <alignment horizontal="left"/>
      <protection/>
    </xf>
    <xf numFmtId="3" fontId="23" fillId="0" borderId="69" xfId="0" applyNumberFormat="1" applyFont="1" applyFill="1" applyBorder="1" applyAlignment="1" applyProtection="1">
      <alignment horizontal="right"/>
      <protection/>
    </xf>
    <xf numFmtId="3" fontId="23" fillId="0" borderId="67" xfId="0" applyNumberFormat="1" applyFont="1" applyFill="1" applyBorder="1" applyAlignment="1" applyProtection="1">
      <alignment horizontal="right"/>
      <protection/>
    </xf>
    <xf numFmtId="3" fontId="23" fillId="0" borderId="70" xfId="0" applyNumberFormat="1" applyFont="1" applyFill="1" applyBorder="1" applyAlignment="1" applyProtection="1">
      <alignment horizontal="right"/>
      <protection/>
    </xf>
    <xf numFmtId="0" fontId="26" fillId="32" borderId="54" xfId="0" applyNumberFormat="1" applyFont="1" applyFill="1" applyBorder="1" applyAlignment="1" applyProtection="1">
      <alignment horizontal="center"/>
      <protection/>
    </xf>
    <xf numFmtId="0" fontId="26" fillId="32" borderId="55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5" fillId="0" borderId="62" xfId="0" applyNumberFormat="1" applyFont="1" applyFill="1" applyBorder="1" applyAlignment="1" applyProtection="1">
      <alignment wrapText="1"/>
      <protection/>
    </xf>
    <xf numFmtId="3" fontId="33" fillId="0" borderId="71" xfId="0" applyNumberFormat="1" applyFont="1" applyBorder="1" applyAlignment="1">
      <alignment horizontal="right"/>
    </xf>
    <xf numFmtId="3" fontId="33" fillId="0" borderId="72" xfId="0" applyNumberFormat="1" applyFont="1" applyBorder="1" applyAlignment="1">
      <alignment horizontal="right"/>
    </xf>
    <xf numFmtId="3" fontId="33" fillId="0" borderId="73" xfId="0" applyNumberFormat="1" applyFont="1" applyBorder="1" applyAlignment="1">
      <alignment horizontal="right"/>
    </xf>
    <xf numFmtId="3" fontId="33" fillId="0" borderId="74" xfId="0" applyNumberFormat="1" applyFont="1" applyBorder="1" applyAlignment="1">
      <alignment horizontal="right"/>
    </xf>
    <xf numFmtId="3" fontId="26" fillId="0" borderId="75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3" fontId="26" fillId="0" borderId="77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6" fillId="0" borderId="66" xfId="0" applyNumberFormat="1" applyFont="1" applyFill="1" applyBorder="1" applyAlignment="1" applyProtection="1">
      <alignment vertical="center" wrapText="1"/>
      <protection/>
    </xf>
    <xf numFmtId="0" fontId="45" fillId="0" borderId="66" xfId="89" applyNumberFormat="1" applyFont="1" applyBorder="1" applyAlignment="1">
      <alignment vertical="center" wrapText="1"/>
      <protection/>
    </xf>
    <xf numFmtId="0" fontId="26" fillId="0" borderId="66" xfId="0" applyNumberFormat="1" applyFont="1" applyFill="1" applyBorder="1" applyAlignment="1" applyProtection="1">
      <alignment wrapText="1"/>
      <protection/>
    </xf>
    <xf numFmtId="0" fontId="23" fillId="0" borderId="66" xfId="0" applyNumberFormat="1" applyFont="1" applyFill="1" applyBorder="1" applyAlignment="1" applyProtection="1">
      <alignment wrapText="1"/>
      <protection/>
    </xf>
    <xf numFmtId="0" fontId="23" fillId="0" borderId="78" xfId="0" applyNumberFormat="1" applyFont="1" applyFill="1" applyBorder="1" applyAlignment="1" applyProtection="1">
      <alignment wrapText="1"/>
      <protection/>
    </xf>
    <xf numFmtId="3" fontId="26" fillId="0" borderId="79" xfId="0" applyNumberFormat="1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 horizontal="right"/>
      <protection/>
    </xf>
    <xf numFmtId="3" fontId="26" fillId="0" borderId="80" xfId="0" applyNumberFormat="1" applyFont="1" applyFill="1" applyBorder="1" applyAlignment="1" applyProtection="1">
      <alignment/>
      <protection/>
    </xf>
    <xf numFmtId="3" fontId="26" fillId="0" borderId="81" xfId="0" applyNumberFormat="1" applyFont="1" applyFill="1" applyBorder="1" applyAlignment="1" applyProtection="1">
      <alignment/>
      <protection/>
    </xf>
    <xf numFmtId="3" fontId="26" fillId="0" borderId="81" xfId="0" applyNumberFormat="1" applyFont="1" applyFill="1" applyBorder="1" applyAlignment="1" applyProtection="1">
      <alignment horizontal="right" vertical="center"/>
      <protection/>
    </xf>
    <xf numFmtId="3" fontId="23" fillId="0" borderId="81" xfId="0" applyNumberFormat="1" applyFont="1" applyFill="1" applyBorder="1" applyAlignment="1" applyProtection="1">
      <alignment horizontal="right" vertical="center"/>
      <protection/>
    </xf>
    <xf numFmtId="3" fontId="26" fillId="0" borderId="81" xfId="0" applyNumberFormat="1" applyFont="1" applyFill="1" applyBorder="1" applyAlignment="1" applyProtection="1">
      <alignment horizontal="right"/>
      <protection/>
    </xf>
    <xf numFmtId="3" fontId="23" fillId="0" borderId="81" xfId="0" applyNumberFormat="1" applyFont="1" applyFill="1" applyBorder="1" applyAlignment="1" applyProtection="1">
      <alignment horizontal="right"/>
      <protection/>
    </xf>
    <xf numFmtId="3" fontId="23" fillId="0" borderId="82" xfId="0" applyNumberFormat="1" applyFont="1" applyFill="1" applyBorder="1" applyAlignment="1" applyProtection="1">
      <alignment horizontal="right"/>
      <protection/>
    </xf>
    <xf numFmtId="0" fontId="47" fillId="7" borderId="30" xfId="0" applyNumberFormat="1" applyFont="1" applyFill="1" applyBorder="1" applyAlignment="1" applyProtection="1">
      <alignment horizontal="center" vertical="center"/>
      <protection/>
    </xf>
    <xf numFmtId="0" fontId="22" fillId="7" borderId="62" xfId="0" applyNumberFormat="1" applyFont="1" applyFill="1" applyBorder="1" applyAlignment="1" applyProtection="1">
      <alignment horizontal="left" vertical="center" wrapText="1"/>
      <protection/>
    </xf>
    <xf numFmtId="3" fontId="33" fillId="7" borderId="17" xfId="0" applyNumberFormat="1" applyFont="1" applyFill="1" applyBorder="1" applyAlignment="1" applyProtection="1">
      <alignment horizontal="right" vertical="center"/>
      <protection/>
    </xf>
    <xf numFmtId="0" fontId="22" fillId="7" borderId="83" xfId="0" applyNumberFormat="1" applyFont="1" applyFill="1" applyBorder="1" applyAlignment="1" applyProtection="1">
      <alignment horizontal="left" vertical="center"/>
      <protection/>
    </xf>
    <xf numFmtId="0" fontId="22" fillId="7" borderId="84" xfId="0" applyNumberFormat="1" applyFont="1" applyFill="1" applyBorder="1" applyAlignment="1" applyProtection="1">
      <alignment wrapText="1"/>
      <protection/>
    </xf>
    <xf numFmtId="0" fontId="22" fillId="7" borderId="76" xfId="0" applyNumberFormat="1" applyFont="1" applyFill="1" applyBorder="1" applyAlignment="1" applyProtection="1">
      <alignment horizontal="left" vertical="center"/>
      <protection/>
    </xf>
    <xf numFmtId="0" fontId="22" fillId="7" borderId="85" xfId="0" applyNumberFormat="1" applyFont="1" applyFill="1" applyBorder="1" applyAlignment="1" applyProtection="1">
      <alignment vertical="center" wrapText="1"/>
      <protection/>
    </xf>
    <xf numFmtId="0" fontId="22" fillId="7" borderId="86" xfId="0" applyNumberFormat="1" applyFont="1" applyFill="1" applyBorder="1" applyAlignment="1" applyProtection="1">
      <alignment horizontal="left" vertical="center"/>
      <protection/>
    </xf>
    <xf numFmtId="0" fontId="22" fillId="7" borderId="87" xfId="0" applyNumberFormat="1" applyFont="1" applyFill="1" applyBorder="1" applyAlignment="1" applyProtection="1">
      <alignment vertical="center" wrapText="1"/>
      <protection/>
    </xf>
    <xf numFmtId="0" fontId="41" fillId="7" borderId="86" xfId="0" applyNumberFormat="1" applyFont="1" applyFill="1" applyBorder="1" applyAlignment="1" applyProtection="1">
      <alignment horizontal="center" vertical="center"/>
      <protection/>
    </xf>
    <xf numFmtId="0" fontId="41" fillId="7" borderId="87" xfId="0" applyNumberFormat="1" applyFont="1" applyFill="1" applyBorder="1" applyAlignment="1" applyProtection="1">
      <alignment vertical="center" wrapText="1"/>
      <protection/>
    </xf>
    <xf numFmtId="3" fontId="41" fillId="7" borderId="20" xfId="0" applyNumberFormat="1" applyFont="1" applyFill="1" applyBorder="1" applyAlignment="1" applyProtection="1">
      <alignment horizontal="right" vertical="center"/>
      <protection/>
    </xf>
    <xf numFmtId="3" fontId="33" fillId="7" borderId="88" xfId="0" applyNumberFormat="1" applyFont="1" applyFill="1" applyBorder="1" applyAlignment="1" applyProtection="1">
      <alignment horizontal="right"/>
      <protection/>
    </xf>
    <xf numFmtId="3" fontId="33" fillId="7" borderId="86" xfId="0" applyNumberFormat="1" applyFont="1" applyFill="1" applyBorder="1" applyAlignment="1" applyProtection="1">
      <alignment horizontal="right"/>
      <protection/>
    </xf>
    <xf numFmtId="3" fontId="33" fillId="7" borderId="17" xfId="0" applyNumberFormat="1" applyFont="1" applyFill="1" applyBorder="1" applyAlignment="1" applyProtection="1">
      <alignment horizontal="right"/>
      <protection/>
    </xf>
    <xf numFmtId="3" fontId="33" fillId="7" borderId="75" xfId="0" applyNumberFormat="1" applyFont="1" applyFill="1" applyBorder="1" applyAlignment="1" applyProtection="1">
      <alignment horizontal="right"/>
      <protection/>
    </xf>
    <xf numFmtId="3" fontId="33" fillId="7" borderId="76" xfId="0" applyNumberFormat="1" applyFont="1" applyFill="1" applyBorder="1" applyAlignment="1" applyProtection="1">
      <alignment horizontal="right"/>
      <protection/>
    </xf>
    <xf numFmtId="3" fontId="33" fillId="7" borderId="77" xfId="0" applyNumberFormat="1" applyFont="1" applyFill="1" applyBorder="1" applyAlignment="1" applyProtection="1">
      <alignment horizontal="right"/>
      <protection/>
    </xf>
    <xf numFmtId="0" fontId="41" fillId="0" borderId="59" xfId="0" applyNumberFormat="1" applyFont="1" applyFill="1" applyBorder="1" applyAlignment="1" applyProtection="1">
      <alignment horizontal="center"/>
      <protection/>
    </xf>
    <xf numFmtId="0" fontId="41" fillId="0" borderId="89" xfId="0" applyNumberFormat="1" applyFont="1" applyFill="1" applyBorder="1" applyAlignment="1" applyProtection="1">
      <alignment wrapText="1"/>
      <protection/>
    </xf>
    <xf numFmtId="3" fontId="41" fillId="0" borderId="90" xfId="0" applyNumberFormat="1" applyFont="1" applyFill="1" applyBorder="1" applyAlignment="1" applyProtection="1">
      <alignment horizontal="right"/>
      <protection/>
    </xf>
    <xf numFmtId="3" fontId="41" fillId="0" borderId="59" xfId="0" applyNumberFormat="1" applyFont="1" applyFill="1" applyBorder="1" applyAlignment="1" applyProtection="1">
      <alignment horizontal="right"/>
      <protection/>
    </xf>
    <xf numFmtId="3" fontId="41" fillId="0" borderId="58" xfId="0" applyNumberFormat="1" applyFont="1" applyFill="1" applyBorder="1" applyAlignment="1" applyProtection="1">
      <alignment horizontal="right"/>
      <protection/>
    </xf>
    <xf numFmtId="0" fontId="41" fillId="0" borderId="54" xfId="0" applyNumberFormat="1" applyFont="1" applyFill="1" applyBorder="1" applyAlignment="1" applyProtection="1">
      <alignment horizontal="center"/>
      <protection/>
    </xf>
    <xf numFmtId="0" fontId="41" fillId="0" borderId="55" xfId="0" applyNumberFormat="1" applyFont="1" applyFill="1" applyBorder="1" applyAlignment="1" applyProtection="1">
      <alignment wrapText="1"/>
      <protection/>
    </xf>
    <xf numFmtId="3" fontId="41" fillId="0" borderId="90" xfId="0" applyNumberFormat="1" applyFont="1" applyFill="1" applyBorder="1" applyAlignment="1" applyProtection="1">
      <alignment/>
      <protection/>
    </xf>
    <xf numFmtId="3" fontId="41" fillId="0" borderId="59" xfId="0" applyNumberFormat="1" applyFont="1" applyFill="1" applyBorder="1" applyAlignment="1" applyProtection="1">
      <alignment/>
      <protection/>
    </xf>
    <xf numFmtId="3" fontId="41" fillId="0" borderId="58" xfId="0" applyNumberFormat="1" applyFont="1" applyFill="1" applyBorder="1" applyAlignment="1" applyProtection="1">
      <alignment/>
      <protection/>
    </xf>
    <xf numFmtId="0" fontId="41" fillId="0" borderId="65" xfId="0" applyNumberFormat="1" applyFont="1" applyFill="1" applyBorder="1" applyAlignment="1" applyProtection="1">
      <alignment wrapText="1"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91" xfId="0" applyNumberFormat="1" applyFont="1" applyFill="1" applyBorder="1" applyAlignment="1" applyProtection="1">
      <alignment/>
      <protection/>
    </xf>
    <xf numFmtId="3" fontId="41" fillId="0" borderId="63" xfId="0" applyNumberFormat="1" applyFont="1" applyFill="1" applyBorder="1" applyAlignment="1" applyProtection="1">
      <alignment/>
      <protection/>
    </xf>
    <xf numFmtId="3" fontId="41" fillId="0" borderId="54" xfId="0" applyNumberFormat="1" applyFont="1" applyFill="1" applyBorder="1" applyAlignment="1" applyProtection="1">
      <alignment/>
      <protection/>
    </xf>
    <xf numFmtId="0" fontId="26" fillId="32" borderId="76" xfId="0" applyNumberFormat="1" applyFont="1" applyFill="1" applyBorder="1" applyAlignment="1" applyProtection="1">
      <alignment horizontal="center"/>
      <protection/>
    </xf>
    <xf numFmtId="0" fontId="26" fillId="32" borderId="85" xfId="0" applyNumberFormat="1" applyFont="1" applyFill="1" applyBorder="1" applyAlignment="1" applyProtection="1">
      <alignment wrapText="1"/>
      <protection/>
    </xf>
    <xf numFmtId="0" fontId="22" fillId="7" borderId="87" xfId="0" applyNumberFormat="1" applyFont="1" applyFill="1" applyBorder="1" applyAlignment="1" applyProtection="1">
      <alignment wrapText="1"/>
      <protection/>
    </xf>
    <xf numFmtId="1" fontId="21" fillId="44" borderId="19" xfId="0" applyNumberFormat="1" applyFont="1" applyFill="1" applyBorder="1" applyAlignment="1">
      <alignment horizontal="left" wrapText="1"/>
    </xf>
    <xf numFmtId="0" fontId="0" fillId="0" borderId="92" xfId="0" applyNumberFormat="1" applyFont="1" applyFill="1" applyBorder="1" applyAlignment="1" applyProtection="1">
      <alignment horizontal="center"/>
      <protection/>
    </xf>
    <xf numFmtId="0" fontId="0" fillId="0" borderId="9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48" fillId="0" borderId="19" xfId="0" applyNumberFormat="1" applyFont="1" applyFill="1" applyBorder="1" applyAlignment="1" applyProtection="1">
      <alignment horizontal="center" vertical="center" wrapText="1"/>
      <protection/>
    </xf>
    <xf numFmtId="1" fontId="21" fillId="0" borderId="28" xfId="0" applyNumberFormat="1" applyFont="1" applyBorder="1" applyAlignment="1">
      <alignment horizontal="left" wrapText="1"/>
    </xf>
    <xf numFmtId="0" fontId="45" fillId="0" borderId="0" xfId="89" applyNumberFormat="1" applyFont="1" applyBorder="1" applyAlignment="1">
      <alignment horizontal="center" vertical="center"/>
      <protection/>
    </xf>
    <xf numFmtId="0" fontId="45" fillId="0" borderId="0" xfId="89" applyNumberFormat="1" applyFont="1" applyBorder="1" applyAlignment="1">
      <alignment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31" borderId="0" xfId="0" applyNumberFormat="1" applyFont="1" applyFill="1" applyBorder="1" applyAlignment="1" applyProtection="1">
      <alignment horizontal="center"/>
      <protection/>
    </xf>
    <xf numFmtId="0" fontId="26" fillId="0" borderId="67" xfId="0" applyNumberFormat="1" applyFont="1" applyFill="1" applyBorder="1" applyAlignment="1" applyProtection="1">
      <alignment horizontal="center" vertical="center"/>
      <protection/>
    </xf>
    <xf numFmtId="0" fontId="26" fillId="0" borderId="68" xfId="0" applyNumberFormat="1" applyFont="1" applyFill="1" applyBorder="1" applyAlignment="1" applyProtection="1">
      <alignment vertical="center" wrapText="1"/>
      <protection/>
    </xf>
    <xf numFmtId="3" fontId="26" fillId="0" borderId="67" xfId="0" applyNumberFormat="1" applyFont="1" applyFill="1" applyBorder="1" applyAlignment="1" applyProtection="1">
      <alignment horizontal="right" vertical="center"/>
      <protection/>
    </xf>
    <xf numFmtId="3" fontId="26" fillId="0" borderId="70" xfId="0" applyNumberFormat="1" applyFont="1" applyFill="1" applyBorder="1" applyAlignment="1" applyProtection="1">
      <alignment horizontal="right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vertical="center" wrapText="1"/>
      <protection/>
    </xf>
    <xf numFmtId="3" fontId="25" fillId="0" borderId="67" xfId="0" applyNumberFormat="1" applyFont="1" applyFill="1" applyBorder="1" applyAlignment="1" applyProtection="1">
      <alignment horizontal="right" vertical="center"/>
      <protection/>
    </xf>
    <xf numFmtId="0" fontId="49" fillId="0" borderId="29" xfId="89" applyNumberFormat="1" applyFont="1" applyBorder="1" applyAlignment="1">
      <alignment horizontal="center"/>
      <protection/>
    </xf>
    <xf numFmtId="0" fontId="49" fillId="0" borderId="56" xfId="89" applyNumberFormat="1" applyFont="1" applyBorder="1">
      <alignment/>
      <protection/>
    </xf>
    <xf numFmtId="3" fontId="24" fillId="0" borderId="29" xfId="0" applyNumberFormat="1" applyFont="1" applyFill="1" applyBorder="1" applyAlignment="1" applyProtection="1">
      <alignment horizontal="right"/>
      <protection/>
    </xf>
    <xf numFmtId="3" fontId="24" fillId="0" borderId="23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49" fillId="0" borderId="67" xfId="89" applyNumberFormat="1" applyFont="1" applyBorder="1" applyAlignment="1">
      <alignment horizontal="center"/>
      <protection/>
    </xf>
    <xf numFmtId="0" fontId="49" fillId="0" borderId="68" xfId="89" applyNumberFormat="1" applyFont="1" applyBorder="1" applyAlignment="1">
      <alignment horizontal="left"/>
      <protection/>
    </xf>
    <xf numFmtId="3" fontId="24" fillId="0" borderId="67" xfId="0" applyNumberFormat="1" applyFont="1" applyFill="1" applyBorder="1" applyAlignment="1" applyProtection="1">
      <alignment horizontal="right"/>
      <protection/>
    </xf>
    <xf numFmtId="3" fontId="24" fillId="0" borderId="70" xfId="0" applyNumberFormat="1" applyFont="1" applyFill="1" applyBorder="1" applyAlignment="1" applyProtection="1">
      <alignment horizontal="right"/>
      <protection/>
    </xf>
    <xf numFmtId="0" fontId="50" fillId="0" borderId="67" xfId="89" applyNumberFormat="1" applyFont="1" applyBorder="1" applyAlignment="1">
      <alignment horizontal="center"/>
      <protection/>
    </xf>
    <xf numFmtId="0" fontId="51" fillId="0" borderId="67" xfId="89" applyNumberFormat="1" applyFont="1" applyBorder="1" applyAlignment="1">
      <alignment horizontal="center"/>
      <protection/>
    </xf>
    <xf numFmtId="0" fontId="51" fillId="0" borderId="68" xfId="89" applyNumberFormat="1" applyFont="1" applyBorder="1" applyAlignment="1">
      <alignment horizontal="left"/>
      <protection/>
    </xf>
    <xf numFmtId="0" fontId="50" fillId="0" borderId="68" xfId="89" applyNumberFormat="1" applyFont="1" applyBorder="1" applyAlignment="1">
      <alignment horizontal="left"/>
      <protection/>
    </xf>
    <xf numFmtId="3" fontId="26" fillId="0" borderId="67" xfId="0" applyNumberFormat="1" applyFont="1" applyFill="1" applyBorder="1" applyAlignment="1" applyProtection="1">
      <alignment horizontal="right"/>
      <protection/>
    </xf>
    <xf numFmtId="3" fontId="26" fillId="0" borderId="70" xfId="0" applyNumberFormat="1" applyFont="1" applyFill="1" applyBorder="1" applyAlignment="1" applyProtection="1">
      <alignment horizontal="right"/>
      <protection/>
    </xf>
    <xf numFmtId="3" fontId="25" fillId="0" borderId="18" xfId="0" applyNumberFormat="1" applyFont="1" applyFill="1" applyBorder="1" applyAlignment="1" applyProtection="1">
      <alignment horizontal="right"/>
      <protection/>
    </xf>
    <xf numFmtId="3" fontId="25" fillId="0" borderId="29" xfId="0" applyNumberFormat="1" applyFont="1" applyFill="1" applyBorder="1" applyAlignment="1" applyProtection="1">
      <alignment horizontal="right"/>
      <protection/>
    </xf>
    <xf numFmtId="3" fontId="23" fillId="31" borderId="0" xfId="0" applyNumberFormat="1" applyFont="1" applyFill="1" applyBorder="1" applyAlignment="1" applyProtection="1">
      <alignment/>
      <protection/>
    </xf>
    <xf numFmtId="3" fontId="52" fillId="0" borderId="75" xfId="0" applyNumberFormat="1" applyFont="1" applyFill="1" applyBorder="1" applyAlignment="1" applyProtection="1">
      <alignment/>
      <protection/>
    </xf>
    <xf numFmtId="0" fontId="53" fillId="10" borderId="29" xfId="0" applyNumberFormat="1" applyFont="1" applyFill="1" applyBorder="1" applyAlignment="1" applyProtection="1">
      <alignment horizontal="center" vertical="center"/>
      <protection/>
    </xf>
    <xf numFmtId="0" fontId="53" fillId="10" borderId="66" xfId="0" applyNumberFormat="1" applyFont="1" applyFill="1" applyBorder="1" applyAlignment="1" applyProtection="1">
      <alignment horizontal="left" vertical="center" wrapText="1"/>
      <protection/>
    </xf>
    <xf numFmtId="3" fontId="53" fillId="10" borderId="23" xfId="0" applyNumberFormat="1" applyFont="1" applyFill="1" applyBorder="1" applyAlignment="1" applyProtection="1">
      <alignment horizontal="right" vertical="center"/>
      <protection/>
    </xf>
    <xf numFmtId="3" fontId="53" fillId="10" borderId="81" xfId="0" applyNumberFormat="1" applyFont="1" applyFill="1" applyBorder="1" applyAlignment="1" applyProtection="1">
      <alignment horizontal="right" vertical="center"/>
      <protection/>
    </xf>
    <xf numFmtId="0" fontId="53" fillId="10" borderId="0" xfId="0" applyNumberFormat="1" applyFont="1" applyFill="1" applyBorder="1" applyAlignment="1" applyProtection="1">
      <alignment horizontal="center" vertical="center"/>
      <protection/>
    </xf>
    <xf numFmtId="3" fontId="0" fillId="0" borderId="92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92" xfId="0" applyNumberForma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49" fillId="0" borderId="68" xfId="89" applyNumberFormat="1" applyFont="1" applyBorder="1" applyAlignment="1">
      <alignment horizontal="left"/>
      <protection/>
    </xf>
    <xf numFmtId="3" fontId="24" fillId="0" borderId="69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3" fillId="0" borderId="19" xfId="0" applyNumberFormat="1" applyFont="1" applyFill="1" applyBorder="1" applyAlignment="1" applyProtection="1">
      <alignment horizontal="right"/>
      <protection/>
    </xf>
    <xf numFmtId="3" fontId="26" fillId="0" borderId="19" xfId="0" applyNumberFormat="1" applyFont="1" applyFill="1" applyBorder="1" applyAlignment="1" applyProtection="1">
      <alignment horizontal="right"/>
      <protection/>
    </xf>
    <xf numFmtId="3" fontId="23" fillId="0" borderId="92" xfId="0" applyNumberFormat="1" applyFont="1" applyFill="1" applyBorder="1" applyAlignment="1" applyProtection="1">
      <alignment horizontal="right"/>
      <protection/>
    </xf>
    <xf numFmtId="0" fontId="24" fillId="0" borderId="56" xfId="0" applyNumberFormat="1" applyFont="1" applyFill="1" applyBorder="1" applyAlignment="1" applyProtection="1">
      <alignment wrapText="1"/>
      <protection/>
    </xf>
    <xf numFmtId="0" fontId="51" fillId="0" borderId="68" xfId="89" applyNumberFormat="1" applyFont="1" applyBorder="1" applyAlignment="1">
      <alignment horizontal="left"/>
      <protection/>
    </xf>
    <xf numFmtId="0" fontId="51" fillId="0" borderId="67" xfId="89" applyNumberFormat="1" applyFont="1" applyBorder="1" applyAlignment="1">
      <alignment horizontal="center"/>
      <protection/>
    </xf>
    <xf numFmtId="3" fontId="24" fillId="0" borderId="18" xfId="0" applyNumberFormat="1" applyFont="1" applyFill="1" applyBorder="1" applyAlignment="1" applyProtection="1">
      <alignment horizontal="right"/>
      <protection/>
    </xf>
    <xf numFmtId="0" fontId="36" fillId="0" borderId="24" xfId="0" applyNumberFormat="1" applyFont="1" applyFill="1" applyBorder="1" applyAlignment="1" applyProtection="1" quotePrefix="1">
      <alignment horizontal="left" wrapText="1"/>
      <protection/>
    </xf>
    <xf numFmtId="0" fontId="37" fillId="0" borderId="35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0" borderId="93" xfId="0" applyNumberFormat="1" applyFont="1" applyFill="1" applyBorder="1" applyAlignment="1" applyProtection="1">
      <alignment horizontal="left" wrapText="1"/>
      <protection/>
    </xf>
    <xf numFmtId="0" fontId="37" fillId="0" borderId="90" xfId="0" applyNumberFormat="1" applyFont="1" applyFill="1" applyBorder="1" applyAlignment="1" applyProtection="1">
      <alignment wrapText="1"/>
      <protection/>
    </xf>
    <xf numFmtId="0" fontId="37" fillId="0" borderId="94" xfId="0" applyNumberFormat="1" applyFont="1" applyFill="1" applyBorder="1" applyAlignment="1" applyProtection="1">
      <alignment wrapText="1"/>
      <protection/>
    </xf>
    <xf numFmtId="0" fontId="36" fillId="0" borderId="95" xfId="0" applyNumberFormat="1" applyFont="1" applyFill="1" applyBorder="1" applyAlignment="1" applyProtection="1">
      <alignment horizontal="left" wrapText="1"/>
      <protection/>
    </xf>
    <xf numFmtId="0" fontId="37" fillId="0" borderId="69" xfId="0" applyNumberFormat="1" applyFont="1" applyFill="1" applyBorder="1" applyAlignment="1" applyProtection="1">
      <alignment wrapText="1"/>
      <protection/>
    </xf>
    <xf numFmtId="0" fontId="37" fillId="0" borderId="96" xfId="0" applyNumberFormat="1" applyFont="1" applyFill="1" applyBorder="1" applyAlignment="1" applyProtection="1">
      <alignment wrapText="1"/>
      <protection/>
    </xf>
    <xf numFmtId="0" fontId="26" fillId="0" borderId="97" xfId="0" applyNumberFormat="1" applyFont="1" applyFill="1" applyBorder="1" applyAlignment="1" applyProtection="1">
      <alignment horizontal="left" wrapText="1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9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97" xfId="0" applyNumberFormat="1" applyFont="1" applyFill="1" applyBorder="1" applyAlignment="1" applyProtection="1">
      <alignment horizontal="left" wrapText="1"/>
      <protection/>
    </xf>
    <xf numFmtId="0" fontId="23" fillId="0" borderId="48" xfId="0" applyNumberFormat="1" applyFont="1" applyFill="1" applyBorder="1" applyAlignment="1" applyProtection="1">
      <alignment wrapText="1"/>
      <protection/>
    </xf>
    <xf numFmtId="0" fontId="23" fillId="0" borderId="98" xfId="0" applyNumberFormat="1" applyFont="1" applyFill="1" applyBorder="1" applyAlignment="1" applyProtection="1">
      <alignment/>
      <protection/>
    </xf>
    <xf numFmtId="0" fontId="21" fillId="0" borderId="9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95" xfId="0" applyFont="1" applyBorder="1" applyAlignment="1" quotePrefix="1">
      <alignment horizontal="left"/>
    </xf>
    <xf numFmtId="0" fontId="21" fillId="0" borderId="69" xfId="0" applyNumberFormat="1" applyFont="1" applyFill="1" applyBorder="1" applyAlignment="1" applyProtection="1">
      <alignment/>
      <protection/>
    </xf>
    <xf numFmtId="0" fontId="21" fillId="0" borderId="96" xfId="0" applyNumberFormat="1" applyFont="1" applyFill="1" applyBorder="1" applyAlignment="1" applyProtection="1">
      <alignment/>
      <protection/>
    </xf>
    <xf numFmtId="0" fontId="36" fillId="0" borderId="93" xfId="0" applyNumberFormat="1" applyFont="1" applyFill="1" applyBorder="1" applyAlignment="1" applyProtection="1" quotePrefix="1">
      <alignment horizontal="left" wrapText="1"/>
      <protection/>
    </xf>
    <xf numFmtId="0" fontId="21" fillId="0" borderId="9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/>
      <protection/>
    </xf>
    <xf numFmtId="0" fontId="33" fillId="0" borderId="24" xfId="0" applyFont="1" applyBorder="1" applyAlignment="1" quotePrefix="1">
      <alignment horizontal="left" wrapText="1"/>
    </xf>
    <xf numFmtId="0" fontId="0" fillId="0" borderId="35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/>
      <protection/>
    </xf>
    <xf numFmtId="0" fontId="27" fillId="0" borderId="90" xfId="0" applyNumberFormat="1" applyFont="1" applyFill="1" applyBorder="1" applyAlignment="1" applyProtection="1" quotePrefix="1">
      <alignment horizontal="left" wrapText="1"/>
      <protection/>
    </xf>
    <xf numFmtId="0" fontId="34" fillId="0" borderId="90" xfId="0" applyNumberFormat="1" applyFont="1" applyFill="1" applyBorder="1" applyAlignment="1" applyProtection="1">
      <alignment wrapText="1"/>
      <protection/>
    </xf>
    <xf numFmtId="3" fontId="46" fillId="0" borderId="20" xfId="0" applyNumberFormat="1" applyFont="1" applyFill="1" applyBorder="1" applyAlignment="1" applyProtection="1">
      <alignment horizontal="center" vertical="center"/>
      <protection/>
    </xf>
    <xf numFmtId="3" fontId="46" fillId="0" borderId="88" xfId="0" applyNumberFormat="1" applyFont="1" applyFill="1" applyBorder="1" applyAlignment="1" applyProtection="1">
      <alignment horizontal="center" vertical="center"/>
      <protection/>
    </xf>
    <xf numFmtId="3" fontId="46" fillId="0" borderId="99" xfId="0" applyNumberFormat="1" applyFont="1" applyFill="1" applyBorder="1" applyAlignment="1" applyProtection="1">
      <alignment horizontal="center" vertical="center"/>
      <protection/>
    </xf>
    <xf numFmtId="0" fontId="46" fillId="0" borderId="88" xfId="0" applyNumberFormat="1" applyFont="1" applyFill="1" applyBorder="1" applyAlignment="1" applyProtection="1">
      <alignment horizontal="center" vertical="center"/>
      <protection/>
    </xf>
    <xf numFmtId="0" fontId="46" fillId="0" borderId="99" xfId="0" applyNumberFormat="1" applyFont="1" applyFill="1" applyBorder="1" applyAlignment="1" applyProtection="1">
      <alignment horizontal="center" vertical="center"/>
      <protection/>
    </xf>
    <xf numFmtId="1" fontId="39" fillId="0" borderId="20" xfId="0" applyNumberFormat="1" applyFont="1" applyBorder="1" applyAlignment="1">
      <alignment horizontal="center" wrapText="1"/>
    </xf>
    <xf numFmtId="0" fontId="40" fillId="0" borderId="88" xfId="0" applyNumberFormat="1" applyFont="1" applyFill="1" applyBorder="1" applyAlignment="1" applyProtection="1">
      <alignment horizontal="center" wrapText="1"/>
      <protection/>
    </xf>
    <xf numFmtId="0" fontId="40" fillId="0" borderId="99" xfId="0" applyNumberFormat="1" applyFont="1" applyFill="1" applyBorder="1" applyAlignment="1" applyProtection="1">
      <alignment horizontal="center" wrapText="1"/>
      <protection/>
    </xf>
    <xf numFmtId="0" fontId="22" fillId="0" borderId="77" xfId="0" applyFont="1" applyBorder="1" applyAlignment="1">
      <alignment horizontal="center" vertical="center" wrapText="1"/>
    </xf>
    <xf numFmtId="0" fontId="0" fillId="0" borderId="100" xfId="0" applyNumberForma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 wrapText="1"/>
    </xf>
    <xf numFmtId="0" fontId="0" fillId="0" borderId="101" xfId="0" applyNumberFormat="1" applyFill="1" applyBorder="1" applyAlignment="1" applyProtection="1">
      <alignment horizontal="center"/>
      <protection/>
    </xf>
    <xf numFmtId="0" fontId="40" fillId="0" borderId="75" xfId="0" applyNumberFormat="1" applyFont="1" applyFill="1" applyBorder="1" applyAlignment="1" applyProtection="1">
      <alignment horizontal="center" wrapText="1"/>
      <protection/>
    </xf>
    <xf numFmtId="0" fontId="43" fillId="0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NumberFormat="1" applyFill="1" applyBorder="1" applyAlignment="1" applyProtection="1">
      <alignment horizontal="center" vertical="center" wrapText="1"/>
      <protection/>
    </xf>
    <xf numFmtId="0" fontId="22" fillId="0" borderId="77" xfId="0" applyFont="1" applyBorder="1" applyAlignment="1">
      <alignment horizontal="center" vertical="center"/>
    </xf>
    <xf numFmtId="0" fontId="0" fillId="0" borderId="100" xfId="0" applyNumberFormat="1" applyFill="1" applyBorder="1" applyAlignment="1" applyProtection="1">
      <alignment horizontal="center" vertical="center"/>
      <protection/>
    </xf>
    <xf numFmtId="0" fontId="26" fillId="31" borderId="77" xfId="0" applyNumberFormat="1" applyFont="1" applyFill="1" applyBorder="1" applyAlignment="1" applyProtection="1">
      <alignment horizontal="center" vertical="center" wrapText="1"/>
      <protection/>
    </xf>
    <xf numFmtId="0" fontId="26" fillId="31" borderId="100" xfId="0" applyNumberFormat="1" applyFont="1" applyFill="1" applyBorder="1" applyAlignment="1" applyProtection="1">
      <alignment horizontal="center" vertical="center" wrapText="1"/>
      <protection/>
    </xf>
    <xf numFmtId="0" fontId="24" fillId="31" borderId="77" xfId="0" applyNumberFormat="1" applyFont="1" applyFill="1" applyBorder="1" applyAlignment="1" applyProtection="1">
      <alignment horizontal="center" vertical="center" wrapText="1"/>
      <protection/>
    </xf>
    <xf numFmtId="0" fontId="24" fillId="31" borderId="100" xfId="0" applyNumberFormat="1" applyFont="1" applyFill="1" applyBorder="1" applyAlignment="1" applyProtection="1">
      <alignment horizontal="center" vertical="center" wrapText="1"/>
      <protection/>
    </xf>
    <xf numFmtId="0" fontId="24" fillId="31" borderId="102" xfId="0" applyNumberFormat="1" applyFont="1" applyFill="1" applyBorder="1" applyAlignment="1" applyProtection="1">
      <alignment horizontal="center" vertical="center" wrapText="1"/>
      <protection/>
    </xf>
    <xf numFmtId="0" fontId="24" fillId="31" borderId="10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31" borderId="21" xfId="0" applyNumberFormat="1" applyFont="1" applyFill="1" applyBorder="1" applyAlignment="1" applyProtection="1">
      <alignment horizontal="center" vertical="center" wrapText="1"/>
      <protection/>
    </xf>
    <xf numFmtId="0" fontId="26" fillId="31" borderId="19" xfId="0" applyNumberFormat="1" applyFont="1" applyFill="1" applyBorder="1" applyAlignment="1" applyProtection="1">
      <alignment horizontal="center" vertical="center" wrapText="1"/>
      <protection/>
    </xf>
    <xf numFmtId="0" fontId="26" fillId="31" borderId="85" xfId="0" applyNumberFormat="1" applyFont="1" applyFill="1" applyBorder="1" applyAlignment="1" applyProtection="1">
      <alignment horizontal="center" vertical="center" wrapText="1"/>
      <protection/>
    </xf>
    <xf numFmtId="0" fontId="26" fillId="31" borderId="104" xfId="0" applyNumberFormat="1" applyFont="1" applyFill="1" applyBorder="1" applyAlignment="1" applyProtection="1">
      <alignment horizontal="center" vertical="center" wrapText="1"/>
      <protection/>
    </xf>
    <xf numFmtId="0" fontId="26" fillId="31" borderId="76" xfId="0" applyNumberFormat="1" applyFont="1" applyFill="1" applyBorder="1" applyAlignment="1" applyProtection="1">
      <alignment horizontal="center" vertical="center" wrapText="1"/>
      <protection/>
    </xf>
    <xf numFmtId="0" fontId="26" fillId="31" borderId="105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bično_2015-2017 (4.RAZINA)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Line 375"/>
        <xdr:cNvSpPr>
          <a:spLocks/>
        </xdr:cNvSpPr>
      </xdr:nvSpPr>
      <xdr:spPr>
        <a:xfrm>
          <a:off x="19050" y="8496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1057275</xdr:colOff>
      <xdr:row>38</xdr:row>
      <xdr:rowOff>0</xdr:rowOff>
    </xdr:to>
    <xdr:sp>
      <xdr:nvSpPr>
        <xdr:cNvPr id="4" name="Line 376"/>
        <xdr:cNvSpPr>
          <a:spLocks/>
        </xdr:cNvSpPr>
      </xdr:nvSpPr>
      <xdr:spPr>
        <a:xfrm>
          <a:off x="9525" y="8496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Line 377"/>
        <xdr:cNvSpPr>
          <a:spLocks/>
        </xdr:cNvSpPr>
      </xdr:nvSpPr>
      <xdr:spPr>
        <a:xfrm>
          <a:off x="19050" y="127635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6" name="Line 378"/>
        <xdr:cNvSpPr>
          <a:spLocks/>
        </xdr:cNvSpPr>
      </xdr:nvSpPr>
      <xdr:spPr>
        <a:xfrm>
          <a:off x="19050" y="4724400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7" name="Line 379"/>
        <xdr:cNvSpPr>
          <a:spLocks/>
        </xdr:cNvSpPr>
      </xdr:nvSpPr>
      <xdr:spPr>
        <a:xfrm>
          <a:off x="9525" y="4724400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8" name="Line 380"/>
        <xdr:cNvSpPr>
          <a:spLocks/>
        </xdr:cNvSpPr>
      </xdr:nvSpPr>
      <xdr:spPr>
        <a:xfrm>
          <a:off x="19050" y="8982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>
      <xdr:nvSpPr>
        <xdr:cNvPr id="9" name="Line 381"/>
        <xdr:cNvSpPr>
          <a:spLocks/>
        </xdr:cNvSpPr>
      </xdr:nvSpPr>
      <xdr:spPr>
        <a:xfrm>
          <a:off x="9525" y="8982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8">
      <selection activeCell="H28" sqref="H28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40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2:5" ht="14.25">
      <c r="B1"/>
      <c r="C1" s="4" t="s">
        <v>43</v>
      </c>
      <c r="D1" s="4"/>
      <c r="E1" s="4"/>
    </row>
    <row r="2" spans="2:5" ht="14.25">
      <c r="B2"/>
      <c r="C2" s="4" t="s">
        <v>44</v>
      </c>
      <c r="D2" s="4"/>
      <c r="E2" s="4"/>
    </row>
    <row r="3" spans="1:5" ht="15">
      <c r="A3" s="9"/>
      <c r="B3" s="132"/>
      <c r="C3" s="3" t="s">
        <v>91</v>
      </c>
      <c r="D3" s="3"/>
      <c r="E3" s="3"/>
    </row>
    <row r="4" spans="2:5" ht="14.25">
      <c r="B4"/>
      <c r="C4" s="4"/>
      <c r="D4" s="4"/>
      <c r="E4" s="4"/>
    </row>
    <row r="5" spans="2:5" ht="14.25">
      <c r="B5"/>
      <c r="C5" s="4" t="s">
        <v>167</v>
      </c>
      <c r="D5" s="4"/>
      <c r="E5" s="4"/>
    </row>
    <row r="6" spans="2:5" ht="14.25">
      <c r="B6"/>
      <c r="C6" s="4" t="s">
        <v>168</v>
      </c>
      <c r="D6" s="4"/>
      <c r="E6" s="4"/>
    </row>
    <row r="7" spans="2:5" ht="14.25">
      <c r="B7"/>
      <c r="C7" s="4" t="s">
        <v>175</v>
      </c>
      <c r="D7" s="4"/>
      <c r="E7" s="4"/>
    </row>
    <row r="8" spans="2:5" ht="12.75">
      <c r="B8"/>
      <c r="C8" s="5"/>
      <c r="D8" s="5"/>
      <c r="E8" s="5"/>
    </row>
    <row r="9" spans="2:4" ht="12.75">
      <c r="B9"/>
      <c r="D9" s="8"/>
    </row>
    <row r="10" spans="2:4" ht="12.75">
      <c r="B10"/>
      <c r="D10" s="8"/>
    </row>
    <row r="12" spans="1:8" ht="48" customHeight="1">
      <c r="A12" s="1" t="s">
        <v>176</v>
      </c>
      <c r="B12" s="1"/>
      <c r="C12" s="1"/>
      <c r="D12" s="1"/>
      <c r="E12" s="1"/>
      <c r="F12" s="1"/>
      <c r="G12" s="1"/>
      <c r="H12" s="1"/>
    </row>
    <row r="13" spans="1:8" s="37" customFormat="1" ht="26.25" customHeight="1">
      <c r="A13" s="1" t="s">
        <v>37</v>
      </c>
      <c r="B13" s="1"/>
      <c r="C13" s="1"/>
      <c r="D13" s="1"/>
      <c r="E13" s="1"/>
      <c r="F13" s="1"/>
      <c r="G13" s="323"/>
      <c r="H13" s="323"/>
    </row>
    <row r="14" spans="1:5" ht="18.75" thickBot="1">
      <c r="A14" s="38"/>
      <c r="B14" s="39"/>
      <c r="C14" s="39"/>
      <c r="D14" s="39"/>
      <c r="E14" s="39"/>
    </row>
    <row r="15" spans="1:9" ht="27.75" customHeight="1" thickBot="1" thickTop="1">
      <c r="A15" s="331"/>
      <c r="B15" s="332"/>
      <c r="C15" s="332"/>
      <c r="D15" s="332"/>
      <c r="E15" s="333"/>
      <c r="F15" s="142" t="s">
        <v>177</v>
      </c>
      <c r="G15" s="143" t="s">
        <v>178</v>
      </c>
      <c r="H15" s="74" t="s">
        <v>179</v>
      </c>
      <c r="I15" s="44"/>
    </row>
    <row r="16" spans="1:9" s="37" customFormat="1" ht="27.75" customHeight="1" thickBot="1" thickTop="1">
      <c r="A16" s="329" t="s">
        <v>38</v>
      </c>
      <c r="B16" s="307"/>
      <c r="C16" s="307"/>
      <c r="D16" s="307"/>
      <c r="E16" s="330"/>
      <c r="F16" s="85">
        <f>F17+F18</f>
        <v>23360000</v>
      </c>
      <c r="G16" s="85">
        <f>G17+G18</f>
        <v>23360000</v>
      </c>
      <c r="H16" s="80">
        <f>H17+H18</f>
        <v>23360000</v>
      </c>
      <c r="I16" s="71"/>
    </row>
    <row r="17" spans="1:8" ht="22.5" customHeight="1" thickTop="1">
      <c r="A17" s="309" t="s">
        <v>0</v>
      </c>
      <c r="B17" s="310"/>
      <c r="C17" s="310"/>
      <c r="D17" s="310"/>
      <c r="E17" s="322"/>
      <c r="F17" s="193">
        <f>'PLAN PRIHODA'!B18+'PLAN PRIHODA'!C18+'PLAN PRIHODA'!D18+'PLAN PRIHODA'!E18+'PLAN PRIHODA'!F18</f>
        <v>23356000</v>
      </c>
      <c r="G17" s="193">
        <f>'PLAN PRIHODA'!C18+'PLAN PRIHODA'!D18+'PLAN PRIHODA'!E18+'PLAN PRIHODA'!F18+'PLAN PRIHODA'!B18</f>
        <v>23356000</v>
      </c>
      <c r="H17" s="196">
        <f>'PLAN PRIHODA'!B56+'PLAN PRIHODA'!C56+'PLAN PRIHODA'!D56+'PLAN PRIHODA'!E56+'PLAN PRIHODA'!F56</f>
        <v>23356000</v>
      </c>
    </row>
    <row r="18" spans="1:8" ht="22.5" customHeight="1" thickBot="1">
      <c r="A18" s="324" t="s">
        <v>1</v>
      </c>
      <c r="B18" s="325"/>
      <c r="C18" s="325"/>
      <c r="D18" s="325"/>
      <c r="E18" s="326"/>
      <c r="F18" s="194">
        <f>'PLAN PRIHODA'!G18</f>
        <v>4000</v>
      </c>
      <c r="G18" s="194">
        <f>'PLAN PRIHODA'!G18</f>
        <v>4000</v>
      </c>
      <c r="H18" s="195">
        <f>'PLAN PRIHODA'!G56</f>
        <v>4000</v>
      </c>
    </row>
    <row r="19" spans="1:8" ht="22.5" customHeight="1" thickBot="1" thickTop="1">
      <c r="A19" s="75" t="s">
        <v>39</v>
      </c>
      <c r="B19" s="76"/>
      <c r="C19" s="77"/>
      <c r="D19" s="77"/>
      <c r="E19" s="84"/>
      <c r="F19" s="88">
        <f>F20+F21</f>
        <v>23360000</v>
      </c>
      <c r="G19" s="88">
        <f>G20+G21</f>
        <v>23360000</v>
      </c>
      <c r="H19" s="79">
        <f>H20+H21</f>
        <v>23360000</v>
      </c>
    </row>
    <row r="20" spans="1:8" ht="22.5" customHeight="1" thickTop="1">
      <c r="A20" s="327" t="s">
        <v>2</v>
      </c>
      <c r="B20" s="310"/>
      <c r="C20" s="310"/>
      <c r="D20" s="310"/>
      <c r="E20" s="328"/>
      <c r="F20" s="89">
        <f>'PLAN RASHODA I IZDATAKA'!C100+'PLAN RASHODA I IZDATAKA'!C9+'PLAN RASHODA I IZDATAKA'!C66+'PLAN RASHODA I IZDATAKA'!C72+'PLAN RASHODA I IZDATAKA'!C90+'PLAN RASHODA I IZDATAKA'!C113+'PLAN RASHODA I IZDATAKA'!C126+'PLAN RASHODA I IZDATAKA'!C143+'PLAN RASHODA I IZDATAKA'!C159+'PLAN RASHODA I IZDATAKA'!C168+'PLAN RASHODA I IZDATAKA'!C177</f>
        <v>21945000</v>
      </c>
      <c r="G20" s="89">
        <f>'PLAN RASHODA I IZDATAKA'!K100+'PLAN RASHODA I IZDATAKA'!K9+'PLAN RASHODA I IZDATAKA'!K66+'PLAN RASHODA I IZDATAKA'!K72+'PLAN RASHODA I IZDATAKA'!K90+'PLAN RASHODA I IZDATAKA'!K113+'PLAN RASHODA I IZDATAKA'!K126+'PLAN RASHODA I IZDATAKA'!K143+'PLAN RASHODA I IZDATAKA'!K159+'PLAN RASHODA I IZDATAKA'!K168+'PLAN RASHODA I IZDATAKA'!K177</f>
        <v>21945000</v>
      </c>
      <c r="H20" s="89">
        <f>'PLAN RASHODA I IZDATAKA'!L100+'PLAN RASHODA I IZDATAKA'!L9+'PLAN RASHODA I IZDATAKA'!L66+'PLAN RASHODA I IZDATAKA'!L72+'PLAN RASHODA I IZDATAKA'!L90+'PLAN RASHODA I IZDATAKA'!L113+'PLAN RASHODA I IZDATAKA'!L126+'PLAN RASHODA I IZDATAKA'!L143+'PLAN RASHODA I IZDATAKA'!L159+'PLAN RASHODA I IZDATAKA'!L168+'PLAN RASHODA I IZDATAKA'!L177</f>
        <v>21945000</v>
      </c>
    </row>
    <row r="21" spans="1:8" ht="22.5" customHeight="1" thickBot="1">
      <c r="A21" s="324" t="s">
        <v>3</v>
      </c>
      <c r="B21" s="325"/>
      <c r="C21" s="325"/>
      <c r="D21" s="325"/>
      <c r="E21" s="326"/>
      <c r="F21" s="90">
        <f>'PLAN RASHODA I IZDATAKA'!C56+'PLAN RASHODA I IZDATAKA'!C82</f>
        <v>1415000</v>
      </c>
      <c r="G21" s="90">
        <f>'PLAN RASHODA I IZDATAKA'!K56+'PLAN RASHODA I IZDATAKA'!K82</f>
        <v>1415000</v>
      </c>
      <c r="H21" s="91">
        <f>'PLAN RASHODA I IZDATAKA'!L56+'PLAN RASHODA I IZDATAKA'!L82</f>
        <v>1415000</v>
      </c>
    </row>
    <row r="22" spans="1:8" ht="22.5" customHeight="1" thickBot="1" thickTop="1">
      <c r="A22" s="306" t="s">
        <v>4</v>
      </c>
      <c r="B22" s="307"/>
      <c r="C22" s="307"/>
      <c r="D22" s="307"/>
      <c r="E22" s="308"/>
      <c r="F22" s="85">
        <f>+F16-F19</f>
        <v>0</v>
      </c>
      <c r="G22" s="85">
        <f>+G16-G19</f>
        <v>0</v>
      </c>
      <c r="H22" s="80">
        <f>+H16-H19</f>
        <v>0</v>
      </c>
    </row>
    <row r="23" spans="1:8" ht="25.5" customHeight="1" thickBot="1" thickTop="1">
      <c r="A23" s="1"/>
      <c r="B23" s="2"/>
      <c r="C23" s="2"/>
      <c r="D23" s="2"/>
      <c r="E23" s="2"/>
      <c r="F23" s="5"/>
      <c r="G23" s="5"/>
      <c r="H23" s="5"/>
    </row>
    <row r="24" spans="1:8" ht="27.75" customHeight="1" thickBot="1" thickTop="1">
      <c r="A24" s="55"/>
      <c r="B24" s="94"/>
      <c r="C24" s="94"/>
      <c r="D24" s="95"/>
      <c r="E24" s="97"/>
      <c r="F24" s="142" t="s">
        <v>145</v>
      </c>
      <c r="G24" s="143" t="s">
        <v>146</v>
      </c>
      <c r="H24" s="74" t="s">
        <v>147</v>
      </c>
    </row>
    <row r="25" spans="1:8" ht="22.5" customHeight="1" thickBot="1" thickTop="1">
      <c r="A25" s="315" t="s">
        <v>80</v>
      </c>
      <c r="B25" s="316"/>
      <c r="C25" s="316"/>
      <c r="D25" s="316"/>
      <c r="E25" s="317"/>
      <c r="F25" s="96">
        <f>F26</f>
        <v>0</v>
      </c>
      <c r="G25" s="92">
        <f>G26</f>
        <v>0</v>
      </c>
      <c r="H25" s="93">
        <f>H26</f>
        <v>0</v>
      </c>
    </row>
    <row r="26" spans="1:8" ht="22.5" customHeight="1" thickBot="1" thickTop="1">
      <c r="A26" s="319" t="s">
        <v>79</v>
      </c>
      <c r="B26" s="320"/>
      <c r="C26" s="320"/>
      <c r="D26" s="320"/>
      <c r="E26" s="321"/>
      <c r="F26" s="96">
        <v>0</v>
      </c>
      <c r="G26" s="92">
        <v>0</v>
      </c>
      <c r="H26" s="93">
        <v>0</v>
      </c>
    </row>
    <row r="27" spans="1:8" s="33" customFormat="1" ht="25.5" customHeight="1" thickBot="1" thickTop="1">
      <c r="A27" s="318"/>
      <c r="B27" s="2"/>
      <c r="C27" s="2"/>
      <c r="D27" s="2"/>
      <c r="E27" s="2"/>
      <c r="F27" s="5"/>
      <c r="G27" s="5"/>
      <c r="H27" s="5"/>
    </row>
    <row r="28" spans="1:8" s="33" customFormat="1" ht="27.75" customHeight="1" thickBot="1" thickTop="1">
      <c r="A28" s="55"/>
      <c r="B28" s="94"/>
      <c r="C28" s="94"/>
      <c r="D28" s="95"/>
      <c r="E28" s="97"/>
      <c r="F28" s="142" t="s">
        <v>180</v>
      </c>
      <c r="G28" s="143" t="s">
        <v>178</v>
      </c>
      <c r="H28" s="74" t="s">
        <v>179</v>
      </c>
    </row>
    <row r="29" spans="1:8" s="33" customFormat="1" ht="22.5" customHeight="1" thickTop="1">
      <c r="A29" s="309" t="s">
        <v>5</v>
      </c>
      <c r="B29" s="310"/>
      <c r="C29" s="310"/>
      <c r="D29" s="310"/>
      <c r="E29" s="311"/>
      <c r="F29" s="81"/>
      <c r="G29" s="72"/>
      <c r="H29" s="86"/>
    </row>
    <row r="30" spans="1:8" s="33" customFormat="1" ht="22.5" customHeight="1" thickBot="1">
      <c r="A30" s="312" t="s">
        <v>6</v>
      </c>
      <c r="B30" s="313"/>
      <c r="C30" s="313"/>
      <c r="D30" s="313"/>
      <c r="E30" s="314"/>
      <c r="F30" s="82"/>
      <c r="G30" s="73"/>
      <c r="H30" s="87"/>
    </row>
    <row r="31" spans="1:8" s="33" customFormat="1" ht="22.5" customHeight="1" thickBot="1" thickTop="1">
      <c r="A31" s="306" t="s">
        <v>7</v>
      </c>
      <c r="B31" s="307"/>
      <c r="C31" s="307"/>
      <c r="D31" s="307"/>
      <c r="E31" s="308"/>
      <c r="F31" s="83"/>
      <c r="G31" s="78"/>
      <c r="H31" s="79"/>
    </row>
    <row r="32" spans="1:8" s="33" customFormat="1" ht="15" customHeight="1" thickBot="1" thickTop="1">
      <c r="A32" s="98"/>
      <c r="B32" s="99"/>
      <c r="C32" s="100"/>
      <c r="D32" s="101"/>
      <c r="E32" s="102"/>
      <c r="F32" s="103"/>
      <c r="G32" s="104"/>
      <c r="H32" s="105"/>
    </row>
    <row r="33" spans="1:8" s="33" customFormat="1" ht="22.5" customHeight="1" thickBot="1" thickTop="1">
      <c r="A33" s="306" t="s">
        <v>8</v>
      </c>
      <c r="B33" s="307"/>
      <c r="C33" s="307"/>
      <c r="D33" s="307"/>
      <c r="E33" s="308"/>
      <c r="F33" s="83">
        <f>SUM(F22,F25,F31)</f>
        <v>0</v>
      </c>
      <c r="G33" s="78">
        <f>SUM(G22,G25,G31)</f>
        <v>0</v>
      </c>
      <c r="H33" s="79">
        <f>SUM(H22,H25,H31)</f>
        <v>0</v>
      </c>
    </row>
    <row r="34" spans="1:8" s="33" customFormat="1" ht="18.75" thickTop="1">
      <c r="A34" s="133"/>
      <c r="B34" s="134"/>
      <c r="C34" s="134"/>
      <c r="D34" s="134"/>
      <c r="E34" s="134"/>
      <c r="F34" s="135"/>
      <c r="G34" s="135"/>
      <c r="H34" s="135"/>
    </row>
    <row r="35" spans="1:8" s="33" customFormat="1" ht="18">
      <c r="A35" s="133"/>
      <c r="B35" s="134"/>
      <c r="C35" s="134"/>
      <c r="D35" s="134"/>
      <c r="E35" s="134"/>
      <c r="F35" s="135"/>
      <c r="G35" s="135"/>
      <c r="H35" s="135"/>
    </row>
    <row r="36" spans="1:8" s="33" customFormat="1" ht="18">
      <c r="A36" s="133"/>
      <c r="B36" s="134"/>
      <c r="C36" s="134"/>
      <c r="D36" s="134"/>
      <c r="E36" s="134"/>
      <c r="F36" s="135"/>
      <c r="G36" s="135"/>
      <c r="H36" s="135"/>
    </row>
    <row r="37" spans="1:8" s="33" customFormat="1" ht="18">
      <c r="A37" s="133"/>
      <c r="B37" s="134"/>
      <c r="C37" s="134"/>
      <c r="D37" s="134"/>
      <c r="E37" s="134"/>
      <c r="F37" s="135"/>
      <c r="G37" s="135"/>
      <c r="H37" s="135"/>
    </row>
    <row r="38" spans="1:7" ht="12.75">
      <c r="A38" s="8" t="s">
        <v>40</v>
      </c>
      <c r="D38" s="127" t="s">
        <v>88</v>
      </c>
      <c r="G38" s="8" t="s">
        <v>86</v>
      </c>
    </row>
    <row r="40" spans="4:7" ht="12.75">
      <c r="D40" s="127" t="s">
        <v>89</v>
      </c>
      <c r="G40" s="8" t="s">
        <v>90</v>
      </c>
    </row>
  </sheetData>
  <sheetProtection/>
  <mergeCells count="25">
    <mergeCell ref="A22:E22"/>
    <mergeCell ref="A17:E17"/>
    <mergeCell ref="A12:H12"/>
    <mergeCell ref="A13:H13"/>
    <mergeCell ref="A18:E18"/>
    <mergeCell ref="A20:E20"/>
    <mergeCell ref="A21:E21"/>
    <mergeCell ref="A16:E16"/>
    <mergeCell ref="A15:E15"/>
    <mergeCell ref="A23:H23"/>
    <mergeCell ref="A33:E33"/>
    <mergeCell ref="A29:E29"/>
    <mergeCell ref="A30:E30"/>
    <mergeCell ref="A31:E31"/>
    <mergeCell ref="A25:E25"/>
    <mergeCell ref="A27:H27"/>
    <mergeCell ref="A26:E26"/>
    <mergeCell ref="C8:E8"/>
    <mergeCell ref="C1:E1"/>
    <mergeCell ref="C2:E2"/>
    <mergeCell ref="C3:E3"/>
    <mergeCell ref="C4:E4"/>
    <mergeCell ref="C5:E5"/>
    <mergeCell ref="C6:E6"/>
    <mergeCell ref="C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="85" zoomScaleNormal="85" zoomScalePageLayoutView="0" workbookViewId="0" topLeftCell="A43">
      <selection activeCell="D61" sqref="D61:D62"/>
    </sheetView>
  </sheetViews>
  <sheetFormatPr defaultColWidth="11.421875" defaultRowHeight="12.75"/>
  <cols>
    <col min="1" max="1" width="16.00390625" style="16" customWidth="1"/>
    <col min="2" max="3" width="18.7109375" style="16" customWidth="1"/>
    <col min="4" max="5" width="18.7109375" style="34" customWidth="1"/>
    <col min="6" max="8" width="18.71093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18">
      <c r="A1" s="1" t="s">
        <v>92</v>
      </c>
      <c r="B1" s="1"/>
      <c r="C1" s="1"/>
      <c r="D1" s="1"/>
      <c r="E1" s="1"/>
      <c r="F1" s="1"/>
      <c r="G1" s="1"/>
      <c r="H1" s="1"/>
    </row>
    <row r="2" spans="1:8" s="6" customFormat="1" ht="13.5" thickBot="1">
      <c r="A2" s="13"/>
      <c r="B2" s="13"/>
      <c r="H2" s="14" t="s">
        <v>9</v>
      </c>
    </row>
    <row r="3" spans="1:8" s="6" customFormat="1" ht="20.25" thickBot="1">
      <c r="A3" s="341" t="s">
        <v>172</v>
      </c>
      <c r="B3" s="348"/>
      <c r="C3" s="342"/>
      <c r="D3" s="342"/>
      <c r="E3" s="342"/>
      <c r="F3" s="342"/>
      <c r="G3" s="342"/>
      <c r="H3" s="343"/>
    </row>
    <row r="4" spans="1:8" s="6" customFormat="1" ht="25.5">
      <c r="A4" s="47" t="s">
        <v>10</v>
      </c>
      <c r="B4" s="349" t="s">
        <v>70</v>
      </c>
      <c r="C4" s="344" t="s">
        <v>12</v>
      </c>
      <c r="D4" s="344" t="s">
        <v>13</v>
      </c>
      <c r="E4" s="351" t="s">
        <v>14</v>
      </c>
      <c r="F4" s="346" t="s">
        <v>15</v>
      </c>
      <c r="G4" s="344" t="s">
        <v>16</v>
      </c>
      <c r="H4" s="344" t="s">
        <v>17</v>
      </c>
    </row>
    <row r="5" spans="1:8" s="6" customFormat="1" ht="51.75" thickBot="1">
      <c r="A5" s="45" t="s">
        <v>11</v>
      </c>
      <c r="B5" s="350"/>
      <c r="C5" s="345"/>
      <c r="D5" s="345"/>
      <c r="E5" s="352"/>
      <c r="F5" s="347"/>
      <c r="G5" s="345"/>
      <c r="H5" s="345"/>
    </row>
    <row r="6" spans="1:8" s="6" customFormat="1" ht="12.75">
      <c r="A6" s="53" t="s">
        <v>161</v>
      </c>
      <c r="B6" s="137"/>
      <c r="C6" s="58"/>
      <c r="D6" s="59"/>
      <c r="E6" s="59">
        <v>781000</v>
      </c>
      <c r="F6" s="61"/>
      <c r="G6" s="60"/>
      <c r="H6" s="60"/>
    </row>
    <row r="7" spans="1:8" s="6" customFormat="1" ht="12.75">
      <c r="A7" s="136" t="s">
        <v>160</v>
      </c>
      <c r="B7" s="137"/>
      <c r="C7" s="138"/>
      <c r="D7" s="139"/>
      <c r="E7" s="139">
        <v>100000</v>
      </c>
      <c r="F7" s="141"/>
      <c r="G7" s="140"/>
      <c r="H7" s="140"/>
    </row>
    <row r="8" spans="1:8" s="6" customFormat="1" ht="12.75">
      <c r="A8" s="136">
        <v>636</v>
      </c>
      <c r="B8" s="137"/>
      <c r="C8" s="138"/>
      <c r="D8" s="139"/>
      <c r="E8" s="139">
        <v>17842000</v>
      </c>
      <c r="F8" s="141"/>
      <c r="G8" s="140"/>
      <c r="H8" s="140"/>
    </row>
    <row r="9" spans="1:8" s="6" customFormat="1" ht="12.75">
      <c r="A9" s="136" t="s">
        <v>162</v>
      </c>
      <c r="B9" s="137"/>
      <c r="C9" s="138"/>
      <c r="D9" s="139"/>
      <c r="E9" s="139">
        <v>203000</v>
      </c>
      <c r="F9" s="141"/>
      <c r="G9" s="140"/>
      <c r="H9" s="140"/>
    </row>
    <row r="10" spans="1:8" s="6" customFormat="1" ht="12.75">
      <c r="A10" s="136">
        <v>641</v>
      </c>
      <c r="B10" s="137"/>
      <c r="C10" s="138">
        <v>500</v>
      </c>
      <c r="D10" s="139"/>
      <c r="E10" s="139"/>
      <c r="F10" s="141"/>
      <c r="G10" s="140"/>
      <c r="H10" s="140"/>
    </row>
    <row r="11" spans="1:8" s="6" customFormat="1" ht="12.75">
      <c r="A11" s="54">
        <v>642</v>
      </c>
      <c r="B11" s="67"/>
      <c r="C11" s="62">
        <v>4500</v>
      </c>
      <c r="D11" s="62"/>
      <c r="E11" s="62"/>
      <c r="F11" s="63"/>
      <c r="G11" s="62"/>
      <c r="H11" s="62"/>
    </row>
    <row r="12" spans="1:8" s="6" customFormat="1" ht="12.75">
      <c r="A12" s="54">
        <v>652</v>
      </c>
      <c r="B12" s="67"/>
      <c r="C12" s="62"/>
      <c r="D12" s="62">
        <v>980000</v>
      </c>
      <c r="E12" s="62"/>
      <c r="F12" s="63"/>
      <c r="G12" s="62"/>
      <c r="H12" s="62"/>
    </row>
    <row r="13" spans="1:8" s="6" customFormat="1" ht="12.75">
      <c r="A13" s="54">
        <v>661</v>
      </c>
      <c r="B13" s="67"/>
      <c r="C13" s="62">
        <v>290000</v>
      </c>
      <c r="D13" s="62"/>
      <c r="E13" s="62"/>
      <c r="F13" s="63"/>
      <c r="G13" s="62"/>
      <c r="H13" s="62"/>
    </row>
    <row r="14" spans="1:8" s="6" customFormat="1" ht="12.75">
      <c r="A14" s="54" t="s">
        <v>163</v>
      </c>
      <c r="B14" s="67"/>
      <c r="C14" s="62"/>
      <c r="D14" s="62"/>
      <c r="E14" s="62"/>
      <c r="F14" s="63">
        <v>280000</v>
      </c>
      <c r="G14" s="62"/>
      <c r="H14" s="62"/>
    </row>
    <row r="15" spans="1:8" s="6" customFormat="1" ht="12.75">
      <c r="A15" s="54">
        <v>671</v>
      </c>
      <c r="B15" s="67">
        <v>2845000</v>
      </c>
      <c r="C15" s="62"/>
      <c r="D15" s="62"/>
      <c r="E15" s="62"/>
      <c r="F15" s="63"/>
      <c r="G15" s="62"/>
      <c r="H15" s="62"/>
    </row>
    <row r="16" spans="1:8" s="6" customFormat="1" ht="12.75">
      <c r="A16" s="54">
        <v>721</v>
      </c>
      <c r="B16" s="67"/>
      <c r="C16" s="62">
        <v>0</v>
      </c>
      <c r="D16" s="62">
        <v>0</v>
      </c>
      <c r="E16" s="62"/>
      <c r="F16" s="63"/>
      <c r="G16" s="62">
        <v>4000</v>
      </c>
      <c r="H16" s="62"/>
    </row>
    <row r="17" spans="1:8" s="6" customFormat="1" ht="13.5" thickBot="1">
      <c r="A17" s="256">
        <v>922</v>
      </c>
      <c r="B17" s="70"/>
      <c r="C17" s="64">
        <v>10000</v>
      </c>
      <c r="D17" s="64">
        <v>20000</v>
      </c>
      <c r="E17" s="64"/>
      <c r="F17" s="65"/>
      <c r="G17" s="64"/>
      <c r="H17" s="64"/>
    </row>
    <row r="18" spans="1:8" s="50" customFormat="1" ht="26.25" thickBot="1">
      <c r="A18" s="15" t="s">
        <v>18</v>
      </c>
      <c r="B18" s="69">
        <f aca="true" t="shared" si="0" ref="B18:H18">SUM(B6:B17)</f>
        <v>2845000</v>
      </c>
      <c r="C18" s="69">
        <f t="shared" si="0"/>
        <v>305000</v>
      </c>
      <c r="D18" s="69">
        <f t="shared" si="0"/>
        <v>1000000</v>
      </c>
      <c r="E18" s="69">
        <f t="shared" si="0"/>
        <v>18926000</v>
      </c>
      <c r="F18" s="69">
        <f t="shared" si="0"/>
        <v>280000</v>
      </c>
      <c r="G18" s="66">
        <f t="shared" si="0"/>
        <v>4000</v>
      </c>
      <c r="H18" s="66">
        <f t="shared" si="0"/>
        <v>0</v>
      </c>
    </row>
    <row r="19" spans="1:8" s="50" customFormat="1" ht="27.75" customHeight="1" thickBot="1">
      <c r="A19" s="15" t="s">
        <v>78</v>
      </c>
      <c r="B19" s="336">
        <f>SUM(B18:H18)</f>
        <v>23360000</v>
      </c>
      <c r="C19" s="339"/>
      <c r="D19" s="339"/>
      <c r="E19" s="339"/>
      <c r="F19" s="339"/>
      <c r="G19" s="339"/>
      <c r="H19" s="340"/>
    </row>
    <row r="20" spans="1:8" ht="13.5" thickBot="1">
      <c r="A20" s="10"/>
      <c r="B20" s="10"/>
      <c r="C20" s="10"/>
      <c r="D20" s="11"/>
      <c r="E20" s="11"/>
      <c r="H20" s="14"/>
    </row>
    <row r="21" spans="1:8" s="6" customFormat="1" ht="20.25" thickBot="1">
      <c r="A21" s="341" t="s">
        <v>144</v>
      </c>
      <c r="B21" s="342"/>
      <c r="C21" s="342"/>
      <c r="D21" s="342"/>
      <c r="E21" s="342"/>
      <c r="F21" s="342"/>
      <c r="G21" s="342"/>
      <c r="H21" s="343"/>
    </row>
    <row r="22" spans="1:8" s="6" customFormat="1" ht="25.5" customHeight="1">
      <c r="A22" s="47" t="s">
        <v>10</v>
      </c>
      <c r="B22" s="349" t="s">
        <v>70</v>
      </c>
      <c r="C22" s="344" t="s">
        <v>12</v>
      </c>
      <c r="D22" s="344" t="s">
        <v>13</v>
      </c>
      <c r="E22" s="351" t="s">
        <v>14</v>
      </c>
      <c r="F22" s="346" t="s">
        <v>15</v>
      </c>
      <c r="G22" s="344" t="s">
        <v>16</v>
      </c>
      <c r="H22" s="344" t="s">
        <v>17</v>
      </c>
    </row>
    <row r="23" spans="1:8" s="6" customFormat="1" ht="51.75" thickBot="1">
      <c r="A23" s="45" t="s">
        <v>11</v>
      </c>
      <c r="B23" s="350"/>
      <c r="C23" s="345"/>
      <c r="D23" s="345"/>
      <c r="E23" s="352"/>
      <c r="F23" s="347"/>
      <c r="G23" s="345"/>
      <c r="H23" s="345"/>
    </row>
    <row r="24" spans="1:8" s="6" customFormat="1" ht="12.75">
      <c r="A24" s="251"/>
      <c r="B24" s="255"/>
      <c r="C24" s="252"/>
      <c r="D24" s="252"/>
      <c r="E24" s="253"/>
      <c r="F24" s="254"/>
      <c r="G24" s="252"/>
      <c r="H24" s="252"/>
    </row>
    <row r="25" spans="1:8" s="6" customFormat="1" ht="13.5" thickBot="1">
      <c r="A25" s="251" t="s">
        <v>161</v>
      </c>
      <c r="B25" s="255"/>
      <c r="C25" s="252"/>
      <c r="D25" s="252"/>
      <c r="E25" s="292">
        <v>781000</v>
      </c>
      <c r="F25" s="254"/>
      <c r="G25" s="252"/>
      <c r="H25" s="252"/>
    </row>
    <row r="26" spans="1:8" s="6" customFormat="1" ht="12.75">
      <c r="A26" s="53" t="s">
        <v>160</v>
      </c>
      <c r="B26" s="137"/>
      <c r="C26" s="58"/>
      <c r="D26" s="59"/>
      <c r="E26" s="59">
        <v>100000</v>
      </c>
      <c r="F26" s="61"/>
      <c r="G26" s="60"/>
      <c r="H26" s="60"/>
    </row>
    <row r="27" spans="1:8" s="6" customFormat="1" ht="12.75">
      <c r="A27" s="136">
        <v>636</v>
      </c>
      <c r="B27" s="137"/>
      <c r="C27" s="138"/>
      <c r="D27" s="139"/>
      <c r="E27" s="139">
        <v>17842000</v>
      </c>
      <c r="F27" s="141"/>
      <c r="G27" s="140"/>
      <c r="H27" s="140"/>
    </row>
    <row r="28" spans="1:8" s="6" customFormat="1" ht="12.75">
      <c r="A28" s="136" t="s">
        <v>162</v>
      </c>
      <c r="B28" s="137"/>
      <c r="C28" s="138"/>
      <c r="D28" s="139"/>
      <c r="E28" s="139">
        <v>203000</v>
      </c>
      <c r="F28" s="141"/>
      <c r="G28" s="140"/>
      <c r="H28" s="140"/>
    </row>
    <row r="29" spans="1:8" s="6" customFormat="1" ht="12.75">
      <c r="A29" s="136">
        <v>641</v>
      </c>
      <c r="B29" s="137"/>
      <c r="C29" s="138">
        <v>500</v>
      </c>
      <c r="D29" s="139"/>
      <c r="E29" s="139"/>
      <c r="F29" s="141"/>
      <c r="G29" s="140"/>
      <c r="H29" s="140"/>
    </row>
    <row r="30" spans="1:8" s="6" customFormat="1" ht="12.75">
      <c r="A30" s="54">
        <v>642</v>
      </c>
      <c r="B30" s="67"/>
      <c r="C30" s="62">
        <v>4500</v>
      </c>
      <c r="D30" s="62"/>
      <c r="E30" s="62"/>
      <c r="F30" s="63"/>
      <c r="G30" s="62"/>
      <c r="H30" s="62"/>
    </row>
    <row r="31" spans="1:8" s="6" customFormat="1" ht="12.75">
      <c r="A31" s="54">
        <v>652</v>
      </c>
      <c r="B31" s="67"/>
      <c r="C31" s="62"/>
      <c r="D31" s="62">
        <v>980000</v>
      </c>
      <c r="E31" s="62"/>
      <c r="F31" s="63"/>
      <c r="G31" s="62"/>
      <c r="H31" s="62"/>
    </row>
    <row r="32" spans="1:8" s="6" customFormat="1" ht="12.75">
      <c r="A32" s="54">
        <v>661</v>
      </c>
      <c r="B32" s="67"/>
      <c r="C32" s="62">
        <v>290000</v>
      </c>
      <c r="D32" s="62"/>
      <c r="E32" s="62"/>
      <c r="F32" s="63"/>
      <c r="G32" s="62"/>
      <c r="H32" s="62"/>
    </row>
    <row r="33" spans="1:8" s="6" customFormat="1" ht="12.75">
      <c r="A33" s="54" t="s">
        <v>163</v>
      </c>
      <c r="B33" s="67"/>
      <c r="C33" s="62"/>
      <c r="D33" s="62"/>
      <c r="E33" s="62"/>
      <c r="F33" s="63">
        <v>280000</v>
      </c>
      <c r="G33" s="62"/>
      <c r="H33" s="62"/>
    </row>
    <row r="34" spans="1:8" s="6" customFormat="1" ht="12.75">
      <c r="A34" s="54">
        <v>671</v>
      </c>
      <c r="B34" s="67">
        <v>2845000</v>
      </c>
      <c r="C34" s="62"/>
      <c r="D34" s="62"/>
      <c r="E34" s="62"/>
      <c r="F34" s="63"/>
      <c r="G34" s="62"/>
      <c r="H34" s="62"/>
    </row>
    <row r="35" spans="1:8" s="6" customFormat="1" ht="12.75">
      <c r="A35" s="54">
        <v>721</v>
      </c>
      <c r="B35" s="67"/>
      <c r="C35" s="62"/>
      <c r="D35" s="62"/>
      <c r="E35" s="62"/>
      <c r="F35" s="63"/>
      <c r="G35" s="62">
        <v>4000</v>
      </c>
      <c r="H35" s="62"/>
    </row>
    <row r="36" spans="1:8" s="6" customFormat="1" ht="13.5" thickBot="1">
      <c r="A36" s="256">
        <v>922</v>
      </c>
      <c r="B36" s="70"/>
      <c r="C36" s="64">
        <v>10000</v>
      </c>
      <c r="D36" s="64">
        <v>20000</v>
      </c>
      <c r="E36" s="64"/>
      <c r="F36" s="65"/>
      <c r="G36" s="64"/>
      <c r="H36" s="64"/>
    </row>
    <row r="37" spans="1:8" s="50" customFormat="1" ht="26.25" thickBot="1">
      <c r="A37" s="15" t="s">
        <v>18</v>
      </c>
      <c r="B37" s="69">
        <f aca="true" t="shared" si="1" ref="B37:H37">SUM(B24:B36)</f>
        <v>2845000</v>
      </c>
      <c r="C37" s="69">
        <f t="shared" si="1"/>
        <v>305000</v>
      </c>
      <c r="D37" s="69">
        <f t="shared" si="1"/>
        <v>1000000</v>
      </c>
      <c r="E37" s="69">
        <f t="shared" si="1"/>
        <v>18926000</v>
      </c>
      <c r="F37" s="69">
        <f t="shared" si="1"/>
        <v>280000</v>
      </c>
      <c r="G37" s="66">
        <f t="shared" si="1"/>
        <v>4000</v>
      </c>
      <c r="H37" s="66">
        <f t="shared" si="1"/>
        <v>0</v>
      </c>
    </row>
    <row r="38" spans="1:8" s="50" customFormat="1" ht="27.75" customHeight="1" thickBot="1">
      <c r="A38" s="15" t="s">
        <v>164</v>
      </c>
      <c r="B38" s="336">
        <f>SUM(B37:H37)</f>
        <v>23360000</v>
      </c>
      <c r="C38" s="337"/>
      <c r="D38" s="337"/>
      <c r="E38" s="337"/>
      <c r="F38" s="337"/>
      <c r="G38" s="337"/>
      <c r="H38" s="338"/>
    </row>
    <row r="39" spans="1:8" s="6" customFormat="1" ht="16.5" thickBot="1">
      <c r="A39" s="51"/>
      <c r="B39" s="52"/>
      <c r="C39" s="52"/>
      <c r="D39" s="52"/>
      <c r="E39" s="52"/>
      <c r="F39" s="52"/>
      <c r="G39" s="52"/>
      <c r="H39" s="52"/>
    </row>
    <row r="40" spans="1:8" s="6" customFormat="1" ht="20.25" thickBot="1">
      <c r="A40" s="341" t="s">
        <v>173</v>
      </c>
      <c r="B40" s="348"/>
      <c r="C40" s="342"/>
      <c r="D40" s="342"/>
      <c r="E40" s="348"/>
      <c r="F40" s="342"/>
      <c r="G40" s="342"/>
      <c r="H40" s="343"/>
    </row>
    <row r="41" spans="1:8" s="6" customFormat="1" ht="25.5" customHeight="1">
      <c r="A41" s="47" t="s">
        <v>10</v>
      </c>
      <c r="B41" s="349" t="s">
        <v>70</v>
      </c>
      <c r="C41" s="344" t="s">
        <v>12</v>
      </c>
      <c r="D41" s="344" t="s">
        <v>13</v>
      </c>
      <c r="E41" s="351" t="s">
        <v>14</v>
      </c>
      <c r="F41" s="346" t="s">
        <v>15</v>
      </c>
      <c r="G41" s="344" t="s">
        <v>16</v>
      </c>
      <c r="H41" s="344" t="s">
        <v>17</v>
      </c>
    </row>
    <row r="42" spans="1:8" s="6" customFormat="1" ht="51.75" thickBot="1">
      <c r="A42" s="45" t="s">
        <v>11</v>
      </c>
      <c r="B42" s="350"/>
      <c r="C42" s="345"/>
      <c r="D42" s="345"/>
      <c r="E42" s="352"/>
      <c r="F42" s="347"/>
      <c r="G42" s="345"/>
      <c r="H42" s="345"/>
    </row>
    <row r="43" spans="1:8" s="6" customFormat="1" ht="13.5" thickBot="1">
      <c r="A43" s="45" t="s">
        <v>166</v>
      </c>
      <c r="B43" s="293"/>
      <c r="C43" s="294"/>
      <c r="D43" s="294"/>
      <c r="E43" s="292">
        <v>781000</v>
      </c>
      <c r="F43" s="295"/>
      <c r="G43" s="294"/>
      <c r="H43" s="294"/>
    </row>
    <row r="44" spans="1:8" s="6" customFormat="1" ht="12.75">
      <c r="A44" s="53" t="s">
        <v>160</v>
      </c>
      <c r="B44" s="137"/>
      <c r="C44" s="58"/>
      <c r="D44" s="59"/>
      <c r="E44" s="59">
        <v>100000</v>
      </c>
      <c r="F44" s="61"/>
      <c r="G44" s="60"/>
      <c r="H44" s="60"/>
    </row>
    <row r="45" spans="1:8" s="6" customFormat="1" ht="12.75">
      <c r="A45" s="136">
        <v>636</v>
      </c>
      <c r="B45" s="137"/>
      <c r="C45" s="138"/>
      <c r="D45" s="139"/>
      <c r="E45" s="139">
        <v>17842000</v>
      </c>
      <c r="F45" s="141"/>
      <c r="G45" s="140"/>
      <c r="H45" s="140"/>
    </row>
    <row r="46" spans="1:8" s="6" customFormat="1" ht="12.75">
      <c r="A46" s="136" t="s">
        <v>162</v>
      </c>
      <c r="B46" s="137"/>
      <c r="C46" s="138"/>
      <c r="D46" s="139"/>
      <c r="E46" s="139">
        <v>203000</v>
      </c>
      <c r="F46" s="141"/>
      <c r="G46" s="140"/>
      <c r="H46" s="140"/>
    </row>
    <row r="47" spans="1:8" s="6" customFormat="1" ht="12.75">
      <c r="A47" s="136">
        <v>641</v>
      </c>
      <c r="B47" s="137"/>
      <c r="C47" s="138">
        <v>500</v>
      </c>
      <c r="D47" s="139"/>
      <c r="E47" s="139"/>
      <c r="F47" s="141"/>
      <c r="G47" s="140"/>
      <c r="H47" s="140"/>
    </row>
    <row r="48" spans="1:8" s="6" customFormat="1" ht="12.75">
      <c r="A48" s="54">
        <v>642</v>
      </c>
      <c r="B48" s="67"/>
      <c r="C48" s="62">
        <v>4500</v>
      </c>
      <c r="D48" s="62"/>
      <c r="E48" s="62"/>
      <c r="F48" s="63"/>
      <c r="G48" s="62"/>
      <c r="H48" s="62"/>
    </row>
    <row r="49" spans="1:8" s="6" customFormat="1" ht="12.75">
      <c r="A49" s="54">
        <v>652</v>
      </c>
      <c r="B49" s="67"/>
      <c r="C49" s="62"/>
      <c r="D49" s="62">
        <v>980000</v>
      </c>
      <c r="E49" s="62"/>
      <c r="F49" s="63"/>
      <c r="G49" s="62"/>
      <c r="H49" s="62"/>
    </row>
    <row r="50" spans="1:8" s="6" customFormat="1" ht="12.75">
      <c r="A50" s="54">
        <v>661</v>
      </c>
      <c r="B50" s="67"/>
      <c r="C50" s="62">
        <v>290000</v>
      </c>
      <c r="D50" s="62"/>
      <c r="E50" s="62"/>
      <c r="F50" s="63"/>
      <c r="G50" s="62"/>
      <c r="H50" s="62"/>
    </row>
    <row r="51" spans="1:8" s="6" customFormat="1" ht="12.75">
      <c r="A51" s="54">
        <v>663</v>
      </c>
      <c r="B51" s="67"/>
      <c r="C51" s="62"/>
      <c r="D51" s="62"/>
      <c r="E51" s="62"/>
      <c r="F51" s="63">
        <v>280000</v>
      </c>
      <c r="G51" s="62"/>
      <c r="H51" s="62"/>
    </row>
    <row r="52" spans="1:8" s="6" customFormat="1" ht="12.75">
      <c r="A52" s="54">
        <v>671</v>
      </c>
      <c r="B52" s="67">
        <v>2845000</v>
      </c>
      <c r="C52" s="62"/>
      <c r="D52" s="62"/>
      <c r="E52" s="62"/>
      <c r="F52" s="63"/>
      <c r="G52" s="62"/>
      <c r="H52" s="62"/>
    </row>
    <row r="53" spans="1:8" s="6" customFormat="1" ht="12.75">
      <c r="A53" s="54">
        <v>721</v>
      </c>
      <c r="B53" s="67"/>
      <c r="C53" s="62"/>
      <c r="D53" s="62"/>
      <c r="E53" s="62"/>
      <c r="F53" s="63"/>
      <c r="G53" s="62">
        <v>4000</v>
      </c>
      <c r="H53" s="62"/>
    </row>
    <row r="54" spans="1:8" s="6" customFormat="1" ht="13.5" thickBot="1">
      <c r="A54" s="256">
        <v>922</v>
      </c>
      <c r="B54" s="70"/>
      <c r="C54" s="64">
        <v>10000</v>
      </c>
      <c r="D54" s="64">
        <v>20000</v>
      </c>
      <c r="E54" s="64"/>
      <c r="F54" s="65"/>
      <c r="G54" s="64"/>
      <c r="H54" s="64"/>
    </row>
    <row r="55" spans="1:8" s="6" customFormat="1" ht="13.5" thickBot="1">
      <c r="A55" s="57">
        <v>922</v>
      </c>
      <c r="B55" s="70"/>
      <c r="C55" s="64"/>
      <c r="D55" s="64"/>
      <c r="E55" s="64"/>
      <c r="F55" s="65"/>
      <c r="G55" s="64"/>
      <c r="H55" s="64"/>
    </row>
    <row r="56" spans="1:8" s="50" customFormat="1" ht="26.25" thickBot="1">
      <c r="A56" s="46" t="s">
        <v>18</v>
      </c>
      <c r="B56" s="69">
        <f aca="true" t="shared" si="2" ref="B56:H56">SUM(B44:B55)</f>
        <v>2845000</v>
      </c>
      <c r="C56" s="68">
        <f t="shared" si="2"/>
        <v>305000</v>
      </c>
      <c r="D56" s="68">
        <f t="shared" si="2"/>
        <v>1000000</v>
      </c>
      <c r="E56" s="68">
        <f>SUM(E43:E55)</f>
        <v>18926000</v>
      </c>
      <c r="F56" s="48">
        <f t="shared" si="2"/>
        <v>280000</v>
      </c>
      <c r="G56" s="49">
        <f t="shared" si="2"/>
        <v>4000</v>
      </c>
      <c r="H56" s="49">
        <f t="shared" si="2"/>
        <v>0</v>
      </c>
    </row>
    <row r="57" spans="1:8" s="50" customFormat="1" ht="27.75" customHeight="1" thickBot="1">
      <c r="A57" s="15" t="s">
        <v>165</v>
      </c>
      <c r="B57" s="336">
        <f>SUM(B56:H56)</f>
        <v>23360000</v>
      </c>
      <c r="C57" s="337"/>
      <c r="D57" s="337"/>
      <c r="E57" s="337"/>
      <c r="F57" s="337"/>
      <c r="G57" s="337"/>
      <c r="H57" s="338"/>
    </row>
    <row r="58" spans="1:8" s="6" customFormat="1" ht="12.75" customHeight="1">
      <c r="A58" s="56"/>
      <c r="B58" s="52"/>
      <c r="C58" s="52"/>
      <c r="D58" s="52"/>
      <c r="E58" s="52"/>
      <c r="F58" s="52"/>
      <c r="G58" s="52"/>
      <c r="H58" s="52"/>
    </row>
    <row r="59" spans="1:8" s="6" customFormat="1" ht="12.75" customHeight="1">
      <c r="A59" s="56"/>
      <c r="B59" s="52"/>
      <c r="C59" s="52"/>
      <c r="D59" s="52"/>
      <c r="E59" s="52"/>
      <c r="F59" s="52"/>
      <c r="G59" s="52"/>
      <c r="H59" s="52"/>
    </row>
    <row r="60" spans="3:5" ht="12.75">
      <c r="C60" s="19"/>
      <c r="D60" s="20"/>
      <c r="E60" s="20"/>
    </row>
    <row r="61" spans="1:5" ht="12.75">
      <c r="A61" s="16" t="s">
        <v>188</v>
      </c>
      <c r="D61" s="21"/>
      <c r="E61" s="21"/>
    </row>
    <row r="62" spans="4:5" ht="12.75">
      <c r="D62" s="23"/>
      <c r="E62" s="23"/>
    </row>
    <row r="63" spans="1:7" ht="12.75">
      <c r="A63" s="16" t="s">
        <v>40</v>
      </c>
      <c r="B63" s="16" t="s">
        <v>88</v>
      </c>
      <c r="D63" s="17"/>
      <c r="E63" s="17"/>
      <c r="G63" s="8" t="s">
        <v>84</v>
      </c>
    </row>
    <row r="64" spans="4:5" ht="12.75">
      <c r="D64" s="17"/>
      <c r="E64" s="17"/>
    </row>
    <row r="65" spans="2:7" ht="12.75">
      <c r="B65" s="16" t="s">
        <v>93</v>
      </c>
      <c r="C65" s="19"/>
      <c r="D65" s="17"/>
      <c r="E65" s="17"/>
      <c r="G65" s="8" t="s">
        <v>90</v>
      </c>
    </row>
    <row r="66" spans="3:5" ht="12.75">
      <c r="C66" s="19"/>
      <c r="D66" s="17"/>
      <c r="E66" s="17"/>
    </row>
    <row r="67" spans="1:5" ht="12.75">
      <c r="A67" s="16" t="s">
        <v>186</v>
      </c>
      <c r="D67" s="17"/>
      <c r="E67" s="17"/>
    </row>
    <row r="68" spans="4:5" ht="12.75">
      <c r="D68" s="17"/>
      <c r="E68" s="17"/>
    </row>
    <row r="69" spans="4:5" ht="12.75">
      <c r="D69" s="17"/>
      <c r="E69" s="17"/>
    </row>
    <row r="70" spans="4:5" ht="12.75">
      <c r="D70" s="17"/>
      <c r="E70" s="17"/>
    </row>
    <row r="71" spans="4:5" ht="12.75">
      <c r="D71" s="21"/>
      <c r="E71" s="21"/>
    </row>
    <row r="72" spans="4:5" ht="12.75">
      <c r="D72" s="21"/>
      <c r="E72" s="21"/>
    </row>
    <row r="73" spans="3:5" ht="12.75">
      <c r="C73" s="19"/>
      <c r="D73" s="21"/>
      <c r="E73" s="21"/>
    </row>
    <row r="74" spans="3:5" ht="12.75">
      <c r="C74" s="19"/>
      <c r="D74" s="23"/>
      <c r="E74" s="23"/>
    </row>
    <row r="75" spans="4:5" ht="12.75">
      <c r="D75" s="17"/>
      <c r="E75" s="17"/>
    </row>
    <row r="76" spans="4:5" ht="12.75">
      <c r="D76" s="17"/>
      <c r="E76" s="17"/>
    </row>
    <row r="77" spans="3:5" ht="12.75">
      <c r="C77" s="19"/>
      <c r="D77" s="17"/>
      <c r="E77" s="17"/>
    </row>
    <row r="78" spans="3:5" ht="12.75">
      <c r="C78" s="19"/>
      <c r="D78" s="23"/>
      <c r="E78" s="23"/>
    </row>
    <row r="79" spans="4:5" ht="12.75">
      <c r="D79" s="21"/>
      <c r="E79" s="21"/>
    </row>
    <row r="80" spans="3:5" ht="12.75">
      <c r="C80" s="19"/>
      <c r="D80" s="21"/>
      <c r="E80" s="21"/>
    </row>
    <row r="81" spans="4:5" ht="12.75">
      <c r="D81" s="23"/>
      <c r="E81" s="23"/>
    </row>
    <row r="82" spans="4:5" ht="12.75">
      <c r="D82" s="17"/>
      <c r="E82" s="17"/>
    </row>
    <row r="83" spans="4:5" ht="12.75">
      <c r="D83" s="23"/>
      <c r="E83" s="23"/>
    </row>
    <row r="84" spans="4:5" ht="12.75">
      <c r="D84" s="17"/>
      <c r="E84" s="17"/>
    </row>
    <row r="85" spans="4:5" ht="12.75">
      <c r="D85" s="17"/>
      <c r="E85" s="17"/>
    </row>
    <row r="86" spans="1:5" ht="12.75">
      <c r="A86" s="19"/>
      <c r="B86" s="19"/>
      <c r="D86" s="26"/>
      <c r="E86" s="26"/>
    </row>
    <row r="87" spans="3:5" ht="12.75">
      <c r="C87" s="19"/>
      <c r="D87" s="27"/>
      <c r="E87" s="27"/>
    </row>
    <row r="88" spans="3:5" ht="12.75">
      <c r="C88" s="19"/>
      <c r="D88" s="27"/>
      <c r="E88" s="27"/>
    </row>
    <row r="89" spans="3:5" ht="12.75">
      <c r="C89" s="19"/>
      <c r="D89" s="23"/>
      <c r="E89" s="23"/>
    </row>
    <row r="90" spans="4:5" ht="12.75">
      <c r="D90" s="17"/>
      <c r="E90" s="17"/>
    </row>
    <row r="91" spans="4:5" ht="12.75">
      <c r="D91" s="17"/>
      <c r="E91" s="17"/>
    </row>
    <row r="92" spans="3:5" ht="12.75">
      <c r="C92" s="19"/>
      <c r="D92" s="17"/>
      <c r="E92" s="17"/>
    </row>
    <row r="93" spans="3:5" ht="12.75">
      <c r="C93" s="19"/>
      <c r="D93" s="23"/>
      <c r="E93" s="23"/>
    </row>
    <row r="94" spans="4:5" ht="12.75">
      <c r="D94" s="17"/>
      <c r="E94" s="17"/>
    </row>
    <row r="95" spans="4:5" ht="12.75">
      <c r="D95" s="17"/>
      <c r="E95" s="17"/>
    </row>
    <row r="96" spans="4:5" ht="12.75">
      <c r="D96" s="28"/>
      <c r="E96" s="28"/>
    </row>
    <row r="97" spans="4:5" ht="12.75">
      <c r="D97" s="17"/>
      <c r="E97" s="17"/>
    </row>
    <row r="98" spans="4:5" ht="12.75">
      <c r="D98" s="17"/>
      <c r="E98" s="17"/>
    </row>
    <row r="99" spans="4:5" ht="12.75">
      <c r="D99" s="17"/>
      <c r="E99" s="17"/>
    </row>
    <row r="100" spans="4:5" ht="12.75">
      <c r="D100" s="23"/>
      <c r="E100" s="23"/>
    </row>
    <row r="101" spans="4:5" ht="12.75">
      <c r="D101" s="17"/>
      <c r="E101" s="17"/>
    </row>
    <row r="102" spans="4:5" ht="12.75">
      <c r="D102" s="23"/>
      <c r="E102" s="23"/>
    </row>
    <row r="103" spans="4:5" ht="12.75">
      <c r="D103" s="17"/>
      <c r="E103" s="17"/>
    </row>
    <row r="104" spans="4:5" ht="12.75">
      <c r="D104" s="17"/>
      <c r="E104" s="17"/>
    </row>
    <row r="105" spans="4:5" ht="12.75">
      <c r="D105" s="17"/>
      <c r="E105" s="17"/>
    </row>
    <row r="106" spans="4:5" ht="12.75">
      <c r="D106" s="23"/>
      <c r="E106" s="23"/>
    </row>
    <row r="107" spans="4:5" ht="12.75">
      <c r="D107" s="17"/>
      <c r="E107" s="17"/>
    </row>
    <row r="108" spans="4:5" ht="12.75">
      <c r="D108" s="17"/>
      <c r="E108" s="17"/>
    </row>
    <row r="109" spans="4:5" ht="12.75">
      <c r="D109" s="23"/>
      <c r="E109" s="23"/>
    </row>
    <row r="110" spans="4:5" ht="12.75">
      <c r="D110" s="17"/>
      <c r="E110" s="17"/>
    </row>
    <row r="111" spans="4:5" ht="12.75">
      <c r="D111" s="28"/>
      <c r="E111" s="28"/>
    </row>
    <row r="112" spans="4:5" ht="12.75">
      <c r="D112" s="23"/>
      <c r="E112" s="23"/>
    </row>
    <row r="113" spans="4:5" ht="12.75">
      <c r="D113" s="21"/>
      <c r="E113" s="21"/>
    </row>
    <row r="114" spans="4:5" ht="12.75">
      <c r="D114" s="23"/>
      <c r="E114" s="23"/>
    </row>
    <row r="115" spans="4:5" ht="12.75">
      <c r="D115" s="17"/>
      <c r="E115" s="17"/>
    </row>
    <row r="116" spans="3:5" ht="12.75">
      <c r="C116" s="19"/>
      <c r="D116" s="17"/>
      <c r="E116" s="17"/>
    </row>
    <row r="117" spans="4:5" ht="12.75">
      <c r="D117" s="21"/>
      <c r="E117" s="21"/>
    </row>
    <row r="118" spans="4:5" ht="12.75">
      <c r="D118" s="21"/>
      <c r="E118" s="21"/>
    </row>
    <row r="119" spans="3:5" ht="12.75">
      <c r="C119" s="19"/>
      <c r="D119" s="21"/>
      <c r="E119" s="21"/>
    </row>
    <row r="120" spans="3:5" ht="12.75">
      <c r="C120" s="19"/>
      <c r="D120" s="23"/>
      <c r="E120" s="23"/>
    </row>
    <row r="121" spans="4:5" ht="12.75">
      <c r="D121" s="17"/>
      <c r="E121" s="17"/>
    </row>
    <row r="122" spans="4:5" ht="12.75">
      <c r="D122" s="31"/>
      <c r="E122" s="31"/>
    </row>
    <row r="123" spans="4:5" ht="11.25" customHeight="1">
      <c r="D123" s="28"/>
      <c r="E123" s="28"/>
    </row>
    <row r="124" spans="4:5" ht="24" customHeight="1">
      <c r="D124" s="28"/>
      <c r="E124" s="28"/>
    </row>
    <row r="125" spans="3:5" ht="15" customHeight="1">
      <c r="C125" s="19"/>
      <c r="D125" s="28"/>
      <c r="E125" s="28"/>
    </row>
    <row r="126" spans="4:5" ht="11.25" customHeight="1">
      <c r="D126" s="31"/>
      <c r="E126" s="31"/>
    </row>
    <row r="127" spans="4:5" ht="12.75">
      <c r="D127" s="28"/>
      <c r="E127" s="28"/>
    </row>
    <row r="128" spans="4:5" ht="13.5" customHeight="1">
      <c r="D128" s="28"/>
      <c r="E128" s="28"/>
    </row>
    <row r="129" spans="3:5" ht="12.75" customHeight="1">
      <c r="C129" s="19"/>
      <c r="D129" s="28"/>
      <c r="E129" s="28"/>
    </row>
    <row r="130" spans="3:5" ht="12.75" customHeight="1">
      <c r="C130" s="19"/>
      <c r="D130" s="23"/>
      <c r="E130" s="23"/>
    </row>
    <row r="131" spans="4:5" ht="12.75">
      <c r="D131" s="17"/>
      <c r="E131" s="17"/>
    </row>
    <row r="132" spans="3:5" ht="12.75">
      <c r="C132" s="19"/>
      <c r="D132" s="17"/>
      <c r="E132" s="17"/>
    </row>
    <row r="133" spans="4:5" ht="12.75">
      <c r="D133" s="31"/>
      <c r="E133" s="31"/>
    </row>
    <row r="134" spans="4:5" ht="12.75">
      <c r="D134" s="28"/>
      <c r="E134" s="28"/>
    </row>
    <row r="135" spans="4:5" ht="12.75">
      <c r="D135" s="17"/>
      <c r="E135" s="17"/>
    </row>
    <row r="136" spans="1:5" ht="19.5" customHeight="1">
      <c r="A136" s="32"/>
      <c r="B136" s="32"/>
      <c r="C136" s="10"/>
      <c r="D136" s="10"/>
      <c r="E136" s="10"/>
    </row>
    <row r="137" spans="1:5" ht="15" customHeight="1">
      <c r="A137" s="19"/>
      <c r="B137" s="19"/>
      <c r="D137" s="26"/>
      <c r="E137" s="26"/>
    </row>
    <row r="138" spans="1:5" ht="12.75">
      <c r="A138" s="19"/>
      <c r="B138" s="19"/>
      <c r="D138" s="26"/>
      <c r="E138" s="26"/>
    </row>
    <row r="139" spans="3:5" ht="12.75">
      <c r="C139" s="19"/>
      <c r="D139" s="17"/>
      <c r="E139" s="17"/>
    </row>
    <row r="140" spans="4:5" ht="12.75">
      <c r="D140" s="20"/>
      <c r="E140" s="20"/>
    </row>
    <row r="141" spans="4:5" ht="12.75">
      <c r="D141" s="17"/>
      <c r="E141" s="17"/>
    </row>
    <row r="142" spans="3:5" ht="12.75">
      <c r="C142" s="19"/>
      <c r="D142" s="17"/>
      <c r="E142" s="17"/>
    </row>
    <row r="143" spans="4:5" ht="12.75">
      <c r="D143" s="23"/>
      <c r="E143" s="23"/>
    </row>
    <row r="144" spans="3:5" ht="22.5" customHeight="1">
      <c r="C144" s="19"/>
      <c r="D144" s="17"/>
      <c r="E144" s="17"/>
    </row>
    <row r="145" spans="4:5" ht="12.75">
      <c r="D145" s="17"/>
      <c r="E145" s="17"/>
    </row>
    <row r="146" spans="4:5" ht="12.75">
      <c r="D146" s="21"/>
      <c r="E146" s="21"/>
    </row>
    <row r="147" spans="3:5" ht="12.75">
      <c r="C147" s="19"/>
      <c r="D147" s="21"/>
      <c r="E147" s="21"/>
    </row>
    <row r="148" spans="4:5" ht="12.75">
      <c r="D148" s="23"/>
      <c r="E148" s="23"/>
    </row>
    <row r="149" spans="1:5" ht="13.5" customHeight="1">
      <c r="A149" s="19"/>
      <c r="B149" s="19"/>
      <c r="D149" s="26"/>
      <c r="E149" s="26"/>
    </row>
    <row r="150" spans="4:5" ht="13.5" customHeight="1">
      <c r="D150" s="17"/>
      <c r="E150" s="17"/>
    </row>
    <row r="151" spans="3:5" ht="13.5" customHeight="1">
      <c r="C151" s="19"/>
      <c r="D151" s="17"/>
      <c r="E151" s="17"/>
    </row>
    <row r="152" spans="3:5" ht="12.75">
      <c r="C152" s="19"/>
      <c r="D152" s="23"/>
      <c r="E152" s="23"/>
    </row>
    <row r="153" spans="3:5" ht="12.75">
      <c r="C153" s="19"/>
      <c r="D153" s="17"/>
      <c r="E153" s="17"/>
    </row>
    <row r="154" spans="4:5" ht="12.75">
      <c r="D154" s="31"/>
      <c r="E154" s="31"/>
    </row>
    <row r="155" spans="3:5" ht="12.75">
      <c r="C155" s="19"/>
      <c r="D155" s="21"/>
      <c r="E155" s="21"/>
    </row>
    <row r="156" spans="3:5" ht="12.75">
      <c r="C156" s="19"/>
      <c r="D156" s="23"/>
      <c r="E156" s="23"/>
    </row>
    <row r="157" spans="4:5" ht="12.75">
      <c r="D157" s="31"/>
      <c r="E157" s="31"/>
    </row>
    <row r="158" spans="4:5" ht="12.75">
      <c r="D158" s="28"/>
      <c r="E158" s="28"/>
    </row>
    <row r="159" spans="3:5" ht="12.75">
      <c r="C159" s="19"/>
      <c r="D159" s="28"/>
      <c r="E159" s="28"/>
    </row>
    <row r="160" spans="3:5" ht="12.75">
      <c r="C160" s="19"/>
      <c r="D160" s="23"/>
      <c r="E160" s="23"/>
    </row>
    <row r="161" spans="3:5" ht="12.75">
      <c r="C161" s="19"/>
      <c r="D161" s="23"/>
      <c r="E161" s="23"/>
    </row>
    <row r="162" spans="4:5" ht="12.75">
      <c r="D162" s="17"/>
      <c r="E162" s="17"/>
    </row>
    <row r="163" spans="1:5" s="33" customFormat="1" ht="18" customHeight="1">
      <c r="A163" s="334"/>
      <c r="B163" s="334"/>
      <c r="C163" s="335"/>
      <c r="D163" s="335"/>
      <c r="E163" s="335"/>
    </row>
    <row r="164" spans="1:5" ht="28.5" customHeight="1">
      <c r="A164" s="29"/>
      <c r="B164" s="29"/>
      <c r="C164" s="29"/>
      <c r="D164" s="30"/>
      <c r="E164" s="30"/>
    </row>
    <row r="166" spans="1:5" ht="15.75">
      <c r="A166" s="35"/>
      <c r="B166" s="35"/>
      <c r="C166" s="19"/>
      <c r="D166" s="36"/>
      <c r="E166" s="36"/>
    </row>
    <row r="167" spans="1:5" ht="12.75">
      <c r="A167" s="19"/>
      <c r="B167" s="19"/>
      <c r="C167" s="19"/>
      <c r="D167" s="36"/>
      <c r="E167" s="36"/>
    </row>
    <row r="168" spans="1:5" ht="17.25" customHeight="1">
      <c r="A168" s="19"/>
      <c r="B168" s="19"/>
      <c r="C168" s="19"/>
      <c r="D168" s="36"/>
      <c r="E168" s="36"/>
    </row>
    <row r="169" spans="1:5" ht="13.5" customHeight="1">
      <c r="A169" s="19"/>
      <c r="B169" s="19"/>
      <c r="C169" s="19"/>
      <c r="D169" s="36"/>
      <c r="E169" s="36"/>
    </row>
    <row r="170" spans="1:5" ht="12.75">
      <c r="A170" s="19"/>
      <c r="B170" s="19"/>
      <c r="C170" s="19"/>
      <c r="D170" s="36"/>
      <c r="E170" s="36"/>
    </row>
    <row r="171" spans="1:3" ht="12.75">
      <c r="A171" s="19"/>
      <c r="B171" s="19"/>
      <c r="C171" s="19"/>
    </row>
    <row r="172" spans="1:5" ht="12.75">
      <c r="A172" s="19"/>
      <c r="B172" s="19"/>
      <c r="C172" s="19"/>
      <c r="D172" s="36"/>
      <c r="E172" s="36"/>
    </row>
    <row r="173" spans="1:5" ht="12.75">
      <c r="A173" s="19"/>
      <c r="B173" s="19"/>
      <c r="C173" s="19"/>
      <c r="D173" s="36"/>
      <c r="E173" s="36"/>
    </row>
    <row r="174" spans="1:5" ht="12.75">
      <c r="A174" s="19"/>
      <c r="B174" s="19"/>
      <c r="C174" s="19"/>
      <c r="D174" s="36"/>
      <c r="E174" s="36"/>
    </row>
    <row r="175" spans="1:5" ht="22.5" customHeight="1">
      <c r="A175" s="19"/>
      <c r="B175" s="19"/>
      <c r="C175" s="19"/>
      <c r="D175" s="36"/>
      <c r="E175" s="36"/>
    </row>
    <row r="176" spans="4:5" ht="22.5" customHeight="1">
      <c r="D176" s="23"/>
      <c r="E176" s="23"/>
    </row>
  </sheetData>
  <sheetProtection/>
  <mergeCells count="29">
    <mergeCell ref="B22:B23"/>
    <mergeCell ref="E22:E23"/>
    <mergeCell ref="B41:B42"/>
    <mergeCell ref="E41:E42"/>
    <mergeCell ref="A40:H40"/>
    <mergeCell ref="H41:H42"/>
    <mergeCell ref="C41:C42"/>
    <mergeCell ref="D41:D42"/>
    <mergeCell ref="F41:F42"/>
    <mergeCell ref="G41:G42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A163:E163"/>
    <mergeCell ref="B57:H57"/>
    <mergeCell ref="B19:H19"/>
    <mergeCell ref="A21:H21"/>
    <mergeCell ref="C22:C23"/>
    <mergeCell ref="D22:D23"/>
    <mergeCell ref="F22:F23"/>
    <mergeCell ref="G22:G23"/>
    <mergeCell ref="H22:H2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8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0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R56" sqref="R56"/>
    </sheetView>
  </sheetViews>
  <sheetFormatPr defaultColWidth="11.421875" defaultRowHeight="12.75"/>
  <cols>
    <col min="1" max="1" width="8.7109375" style="42" customWidth="1"/>
    <col min="2" max="2" width="29.57421875" style="43" customWidth="1"/>
    <col min="3" max="3" width="14.7109375" style="7" customWidth="1"/>
    <col min="4" max="6" width="11.7109375" style="7" customWidth="1"/>
    <col min="7" max="7" width="12.8515625" style="7" customWidth="1"/>
    <col min="8" max="10" width="11.7109375" style="7" customWidth="1"/>
    <col min="11" max="11" width="12.7109375" style="7" customWidth="1"/>
    <col min="12" max="12" width="13.140625" style="7" customWidth="1"/>
    <col min="13" max="16384" width="11.421875" style="8" customWidth="1"/>
  </cols>
  <sheetData>
    <row r="1" spans="1:12" ht="24" customHeight="1">
      <c r="A1" s="359" t="s">
        <v>182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24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9" customFormat="1" ht="43.5" customHeight="1">
      <c r="A3" s="364" t="s">
        <v>19</v>
      </c>
      <c r="B3" s="362" t="s">
        <v>20</v>
      </c>
      <c r="C3" s="360" t="s">
        <v>139</v>
      </c>
      <c r="D3" s="353" t="s">
        <v>111</v>
      </c>
      <c r="E3" s="353" t="s">
        <v>98</v>
      </c>
      <c r="F3" s="353" t="s">
        <v>99</v>
      </c>
      <c r="G3" s="353" t="s">
        <v>171</v>
      </c>
      <c r="H3" s="353" t="s">
        <v>21</v>
      </c>
      <c r="I3" s="355" t="s">
        <v>16</v>
      </c>
      <c r="J3" s="357" t="s">
        <v>170</v>
      </c>
      <c r="K3" s="353" t="s">
        <v>96</v>
      </c>
      <c r="L3" s="353" t="s">
        <v>140</v>
      </c>
    </row>
    <row r="4" spans="1:12" s="9" customFormat="1" ht="36.75" customHeight="1" thickBot="1">
      <c r="A4" s="365"/>
      <c r="B4" s="363"/>
      <c r="C4" s="361"/>
      <c r="D4" s="350"/>
      <c r="E4" s="354"/>
      <c r="F4" s="354"/>
      <c r="G4" s="350"/>
      <c r="H4" s="354"/>
      <c r="I4" s="356"/>
      <c r="J4" s="358"/>
      <c r="K4" s="354"/>
      <c r="L4" s="354"/>
    </row>
    <row r="5" spans="1:12" ht="12.75" customHeight="1">
      <c r="A5" s="106"/>
      <c r="B5" s="108"/>
      <c r="C5" s="165"/>
      <c r="D5" s="156"/>
      <c r="E5" s="157"/>
      <c r="F5" s="157"/>
      <c r="G5" s="157"/>
      <c r="H5" s="157"/>
      <c r="I5" s="157"/>
      <c r="J5" s="175"/>
      <c r="K5" s="110"/>
      <c r="L5" s="110"/>
    </row>
    <row r="6" spans="1:12" s="126" customFormat="1" ht="12.75" customHeight="1" thickBot="1">
      <c r="A6" s="121"/>
      <c r="B6" s="122" t="s">
        <v>87</v>
      </c>
      <c r="C6" s="166"/>
      <c r="D6" s="124"/>
      <c r="E6" s="125"/>
      <c r="F6" s="125"/>
      <c r="G6" s="125"/>
      <c r="H6" s="125"/>
      <c r="I6" s="125"/>
      <c r="J6" s="176"/>
      <c r="K6" s="123"/>
      <c r="L6" s="123"/>
    </row>
    <row r="7" spans="1:12" s="9" customFormat="1" ht="30" customHeight="1" thickBot="1">
      <c r="A7" s="248"/>
      <c r="B7" s="249" t="s">
        <v>82</v>
      </c>
      <c r="C7" s="286"/>
      <c r="D7" s="198"/>
      <c r="E7" s="198"/>
      <c r="F7" s="198"/>
      <c r="G7" s="198"/>
      <c r="H7" s="198"/>
      <c r="I7" s="198"/>
      <c r="J7" s="198"/>
      <c r="K7" s="199"/>
      <c r="L7" s="199"/>
    </row>
    <row r="8" spans="1:12" s="9" customFormat="1" ht="27.75" customHeight="1" thickBot="1">
      <c r="A8" s="222" t="s">
        <v>74</v>
      </c>
      <c r="B8" s="250" t="s">
        <v>73</v>
      </c>
      <c r="C8" s="227">
        <f>C9+C56</f>
        <v>19473000</v>
      </c>
      <c r="D8" s="228">
        <f aca="true" t="shared" si="0" ref="D8:J8">D9+D56</f>
        <v>1022000</v>
      </c>
      <c r="E8" s="228">
        <f t="shared" si="0"/>
        <v>305000</v>
      </c>
      <c r="F8" s="228">
        <f t="shared" si="0"/>
        <v>460000</v>
      </c>
      <c r="G8" s="228">
        <f t="shared" si="0"/>
        <v>17192000</v>
      </c>
      <c r="H8" s="228">
        <f t="shared" si="0"/>
        <v>30000</v>
      </c>
      <c r="I8" s="228">
        <f t="shared" si="0"/>
        <v>4000</v>
      </c>
      <c r="J8" s="228">
        <f t="shared" si="0"/>
        <v>460000</v>
      </c>
      <c r="K8" s="229">
        <f>K9+K56</f>
        <v>19473000</v>
      </c>
      <c r="L8" s="229">
        <f>L9+L56</f>
        <v>19473000</v>
      </c>
    </row>
    <row r="9" spans="1:12" s="115" customFormat="1" ht="15.75" customHeight="1">
      <c r="A9" s="238">
        <v>3</v>
      </c>
      <c r="B9" s="239" t="s">
        <v>22</v>
      </c>
      <c r="C9" s="235">
        <f>D9+E9+F9+G9+H9+I9+J9</f>
        <v>18812000</v>
      </c>
      <c r="D9" s="236">
        <f>D10+D20+D50</f>
        <v>1022000</v>
      </c>
      <c r="E9" s="236">
        <f aca="true" t="shared" si="1" ref="E9:J9">E10+E20+E50</f>
        <v>280000</v>
      </c>
      <c r="F9" s="236">
        <f t="shared" si="1"/>
        <v>425000</v>
      </c>
      <c r="G9" s="236">
        <f t="shared" si="1"/>
        <v>16655000</v>
      </c>
      <c r="H9" s="236">
        <f t="shared" si="1"/>
        <v>30000</v>
      </c>
      <c r="I9" s="236">
        <f t="shared" si="1"/>
        <v>0</v>
      </c>
      <c r="J9" s="236">
        <f t="shared" si="1"/>
        <v>400000</v>
      </c>
      <c r="K9" s="237">
        <f>K10+K20+K50</f>
        <v>18812000</v>
      </c>
      <c r="L9" s="237">
        <f>L10+L20+L50</f>
        <v>18812000</v>
      </c>
    </row>
    <row r="10" spans="1:12" s="9" customFormat="1" ht="15.75" customHeight="1">
      <c r="A10" s="107">
        <v>31</v>
      </c>
      <c r="B10" s="109" t="s">
        <v>23</v>
      </c>
      <c r="C10" s="168">
        <f>D10+E10+F10+G10+H10+I10+J10</f>
        <v>16210000</v>
      </c>
      <c r="D10" s="114">
        <f>D11+D15+D17</f>
        <v>0</v>
      </c>
      <c r="E10" s="114">
        <f aca="true" t="shared" si="2" ref="E10:J10">E11+E15+E17</f>
        <v>0</v>
      </c>
      <c r="F10" s="114">
        <f t="shared" si="2"/>
        <v>0</v>
      </c>
      <c r="G10" s="114">
        <f t="shared" si="2"/>
        <v>16210000</v>
      </c>
      <c r="H10" s="114">
        <f t="shared" si="2"/>
        <v>0</v>
      </c>
      <c r="I10" s="114">
        <f t="shared" si="2"/>
        <v>0</v>
      </c>
      <c r="J10" s="114">
        <f t="shared" si="2"/>
        <v>0</v>
      </c>
      <c r="K10" s="113">
        <f>+C10</f>
        <v>16210000</v>
      </c>
      <c r="L10" s="113">
        <f>+C10</f>
        <v>16210000</v>
      </c>
    </row>
    <row r="11" spans="1:12" s="9" customFormat="1" ht="15.75" customHeight="1">
      <c r="A11" s="107">
        <v>311</v>
      </c>
      <c r="B11" s="109" t="s">
        <v>24</v>
      </c>
      <c r="C11" s="168">
        <f>D11+E11+F11+G11+H11+I11+J11</f>
        <v>13005000</v>
      </c>
      <c r="D11" s="114">
        <f>SUM(D12:D14)</f>
        <v>0</v>
      </c>
      <c r="E11" s="114">
        <f aca="true" t="shared" si="3" ref="E11:J11">SUM(E12:E14)</f>
        <v>0</v>
      </c>
      <c r="F11" s="114">
        <f t="shared" si="3"/>
        <v>0</v>
      </c>
      <c r="G11" s="114">
        <f t="shared" si="3"/>
        <v>13005000</v>
      </c>
      <c r="H11" s="114">
        <f t="shared" si="3"/>
        <v>0</v>
      </c>
      <c r="I11" s="114">
        <f t="shared" si="3"/>
        <v>0</v>
      </c>
      <c r="J11" s="114">
        <f t="shared" si="3"/>
        <v>0</v>
      </c>
      <c r="K11" s="113">
        <f>+C11</f>
        <v>13005000</v>
      </c>
      <c r="L11" s="113">
        <f>+C11</f>
        <v>13005000</v>
      </c>
    </row>
    <row r="12" spans="1:12" s="146" customFormat="1" ht="15.75" customHeight="1">
      <c r="A12" s="153">
        <v>3111</v>
      </c>
      <c r="B12" s="159" t="s">
        <v>45</v>
      </c>
      <c r="C12" s="169">
        <v>13000000</v>
      </c>
      <c r="D12" s="144"/>
      <c r="E12" s="144"/>
      <c r="F12" s="144"/>
      <c r="G12" s="144">
        <v>13000000</v>
      </c>
      <c r="H12" s="144"/>
      <c r="I12" s="144"/>
      <c r="J12" s="144"/>
      <c r="K12" s="145"/>
      <c r="L12" s="145"/>
    </row>
    <row r="13" spans="1:12" s="146" customFormat="1" ht="15.75" customHeight="1">
      <c r="A13" s="153">
        <v>3113</v>
      </c>
      <c r="B13" s="159" t="s">
        <v>46</v>
      </c>
      <c r="C13" s="169"/>
      <c r="D13" s="144"/>
      <c r="E13" s="144"/>
      <c r="F13" s="144"/>
      <c r="G13" s="144"/>
      <c r="H13" s="144"/>
      <c r="I13" s="144"/>
      <c r="J13" s="144"/>
      <c r="K13" s="145"/>
      <c r="L13" s="145"/>
    </row>
    <row r="14" spans="1:12" s="146" customFormat="1" ht="15.75" customHeight="1">
      <c r="A14" s="153">
        <v>3114</v>
      </c>
      <c r="B14" s="159" t="s">
        <v>97</v>
      </c>
      <c r="C14" s="169">
        <v>5000</v>
      </c>
      <c r="D14" s="144"/>
      <c r="E14" s="144"/>
      <c r="F14" s="144"/>
      <c r="G14" s="144">
        <v>5000</v>
      </c>
      <c r="H14" s="144"/>
      <c r="I14" s="144"/>
      <c r="J14" s="144"/>
      <c r="K14" s="145"/>
      <c r="L14" s="145"/>
    </row>
    <row r="15" spans="1:12" s="9" customFormat="1" ht="15.75" customHeight="1">
      <c r="A15" s="107">
        <v>312</v>
      </c>
      <c r="B15" s="109" t="s">
        <v>25</v>
      </c>
      <c r="C15" s="168">
        <f>D15+E15+F15+G15+H15+I15+J15</f>
        <v>1050000</v>
      </c>
      <c r="D15" s="114">
        <f aca="true" t="shared" si="4" ref="D15:J15">D16</f>
        <v>0</v>
      </c>
      <c r="E15" s="114">
        <f t="shared" si="4"/>
        <v>0</v>
      </c>
      <c r="F15" s="114">
        <f t="shared" si="4"/>
        <v>0</v>
      </c>
      <c r="G15" s="114">
        <f t="shared" si="4"/>
        <v>1050000</v>
      </c>
      <c r="H15" s="114">
        <f t="shared" si="4"/>
        <v>0</v>
      </c>
      <c r="I15" s="114">
        <f t="shared" si="4"/>
        <v>0</v>
      </c>
      <c r="J15" s="114">
        <f t="shared" si="4"/>
        <v>0</v>
      </c>
      <c r="K15" s="113">
        <f>+C15</f>
        <v>1050000</v>
      </c>
      <c r="L15" s="113">
        <f>+C15</f>
        <v>1050000</v>
      </c>
    </row>
    <row r="16" spans="1:12" s="146" customFormat="1" ht="15.75" customHeight="1">
      <c r="A16" s="153">
        <v>3121</v>
      </c>
      <c r="B16" s="159" t="s">
        <v>25</v>
      </c>
      <c r="C16" s="169">
        <v>1050000</v>
      </c>
      <c r="D16" s="144"/>
      <c r="E16" s="144"/>
      <c r="F16" s="144"/>
      <c r="G16" s="144">
        <v>1050000</v>
      </c>
      <c r="H16" s="144"/>
      <c r="I16" s="144"/>
      <c r="J16" s="144"/>
      <c r="K16" s="145"/>
      <c r="L16" s="145"/>
    </row>
    <row r="17" spans="1:12" s="9" customFormat="1" ht="15.75" customHeight="1">
      <c r="A17" s="107">
        <v>313</v>
      </c>
      <c r="B17" s="109" t="s">
        <v>26</v>
      </c>
      <c r="C17" s="168">
        <f>D17+E17+F17+G17+H17+I17+J17</f>
        <v>2155000</v>
      </c>
      <c r="D17" s="114">
        <f>SUM(D18:D19)</f>
        <v>0</v>
      </c>
      <c r="E17" s="114">
        <f aca="true" t="shared" si="5" ref="E17:J17">SUM(E18:E19)</f>
        <v>0</v>
      </c>
      <c r="F17" s="114">
        <f t="shared" si="5"/>
        <v>0</v>
      </c>
      <c r="G17" s="114">
        <f t="shared" si="5"/>
        <v>2155000</v>
      </c>
      <c r="H17" s="114">
        <f t="shared" si="5"/>
        <v>0</v>
      </c>
      <c r="I17" s="114">
        <f t="shared" si="5"/>
        <v>0</v>
      </c>
      <c r="J17" s="114">
        <f t="shared" si="5"/>
        <v>0</v>
      </c>
      <c r="K17" s="113">
        <f>+C17</f>
        <v>2155000</v>
      </c>
      <c r="L17" s="113">
        <f>+C17</f>
        <v>2155000</v>
      </c>
    </row>
    <row r="18" spans="1:12" s="146" customFormat="1" ht="15.75" customHeight="1">
      <c r="A18" s="153">
        <v>3132</v>
      </c>
      <c r="B18" s="160" t="s">
        <v>143</v>
      </c>
      <c r="C18" s="169">
        <v>2155000</v>
      </c>
      <c r="D18" s="144"/>
      <c r="E18" s="144"/>
      <c r="F18" s="144"/>
      <c r="G18" s="144">
        <v>2155000</v>
      </c>
      <c r="H18" s="144"/>
      <c r="I18" s="144"/>
      <c r="J18" s="144"/>
      <c r="K18" s="145"/>
      <c r="L18" s="145"/>
    </row>
    <row r="19" spans="1:12" s="146" customFormat="1" ht="15.75" customHeight="1">
      <c r="A19" s="153">
        <v>3133</v>
      </c>
      <c r="B19" s="160" t="s">
        <v>48</v>
      </c>
      <c r="C19" s="169">
        <f>D19+E19+F19+G19+H19+I19+J19</f>
        <v>0</v>
      </c>
      <c r="D19" s="144"/>
      <c r="E19" s="144"/>
      <c r="F19" s="144"/>
      <c r="G19" s="144">
        <v>0</v>
      </c>
      <c r="H19" s="144"/>
      <c r="I19" s="144"/>
      <c r="J19" s="144"/>
      <c r="K19" s="145"/>
      <c r="L19" s="145"/>
    </row>
    <row r="20" spans="1:12" s="9" customFormat="1" ht="15.75" customHeight="1">
      <c r="A20" s="107">
        <v>32</v>
      </c>
      <c r="B20" s="109" t="s">
        <v>27</v>
      </c>
      <c r="C20" s="168">
        <f>D20+E20+F20+G20+H20+I20+J20</f>
        <v>2532000</v>
      </c>
      <c r="D20" s="114">
        <f>D21+D26+D33+D43</f>
        <v>1002000</v>
      </c>
      <c r="E20" s="114">
        <f aca="true" t="shared" si="6" ref="E20:J20">E21+E26+E33+E43</f>
        <v>280000</v>
      </c>
      <c r="F20" s="114">
        <f t="shared" si="6"/>
        <v>425000</v>
      </c>
      <c r="G20" s="114">
        <f t="shared" si="6"/>
        <v>395000</v>
      </c>
      <c r="H20" s="114">
        <f t="shared" si="6"/>
        <v>30000</v>
      </c>
      <c r="I20" s="114">
        <f t="shared" si="6"/>
        <v>0</v>
      </c>
      <c r="J20" s="114">
        <f t="shared" si="6"/>
        <v>400000</v>
      </c>
      <c r="K20" s="113">
        <f>C20</f>
        <v>2532000</v>
      </c>
      <c r="L20" s="113">
        <f>C20</f>
        <v>2532000</v>
      </c>
    </row>
    <row r="21" spans="1:12" s="9" customFormat="1" ht="15.75" customHeight="1">
      <c r="A21" s="107">
        <v>321</v>
      </c>
      <c r="B21" s="109" t="s">
        <v>28</v>
      </c>
      <c r="C21" s="168">
        <f>D21+E21+F21+G21+H21+I21+J21</f>
        <v>355000</v>
      </c>
      <c r="D21" s="114">
        <f>SUM(D22:D25)</f>
        <v>55000</v>
      </c>
      <c r="E21" s="114">
        <f aca="true" t="shared" si="7" ref="E21:J21">SUM(E22:E25)</f>
        <v>0</v>
      </c>
      <c r="F21" s="114">
        <f t="shared" si="7"/>
        <v>0</v>
      </c>
      <c r="G21" s="114">
        <f t="shared" si="7"/>
        <v>300000</v>
      </c>
      <c r="H21" s="114">
        <f t="shared" si="7"/>
        <v>0</v>
      </c>
      <c r="I21" s="114">
        <f t="shared" si="7"/>
        <v>0</v>
      </c>
      <c r="J21" s="114">
        <f t="shared" si="7"/>
        <v>0</v>
      </c>
      <c r="K21" s="113">
        <f>+C21</f>
        <v>355000</v>
      </c>
      <c r="L21" s="113">
        <f>+C21</f>
        <v>355000</v>
      </c>
    </row>
    <row r="22" spans="1:12" s="146" customFormat="1" ht="15.75" customHeight="1">
      <c r="A22" s="153">
        <v>3211</v>
      </c>
      <c r="B22" s="159" t="s">
        <v>49</v>
      </c>
      <c r="C22" s="169">
        <v>10000</v>
      </c>
      <c r="D22" s="144">
        <v>10000</v>
      </c>
      <c r="E22" s="144"/>
      <c r="F22" s="144"/>
      <c r="G22" s="144"/>
      <c r="H22" s="144"/>
      <c r="I22" s="144"/>
      <c r="J22" s="144"/>
      <c r="K22" s="145"/>
      <c r="L22" s="145"/>
    </row>
    <row r="23" spans="1:12" s="146" customFormat="1" ht="15.75" customHeight="1">
      <c r="A23" s="153">
        <v>3212</v>
      </c>
      <c r="B23" s="159" t="s">
        <v>113</v>
      </c>
      <c r="C23" s="169">
        <v>300000</v>
      </c>
      <c r="D23" s="144"/>
      <c r="E23" s="144"/>
      <c r="F23" s="144"/>
      <c r="G23" s="144">
        <v>300000</v>
      </c>
      <c r="H23" s="144"/>
      <c r="I23" s="144"/>
      <c r="J23" s="144"/>
      <c r="K23" s="145"/>
      <c r="L23" s="145"/>
    </row>
    <row r="24" spans="1:12" s="146" customFormat="1" ht="15.75" customHeight="1">
      <c r="A24" s="153">
        <v>3212</v>
      </c>
      <c r="B24" s="159" t="s">
        <v>141</v>
      </c>
      <c r="C24" s="169">
        <v>10000</v>
      </c>
      <c r="D24" s="144">
        <v>10000</v>
      </c>
      <c r="E24" s="144"/>
      <c r="F24" s="144"/>
      <c r="G24" s="144"/>
      <c r="H24" s="144"/>
      <c r="I24" s="144"/>
      <c r="J24" s="144"/>
      <c r="K24" s="145"/>
      <c r="L24" s="145"/>
    </row>
    <row r="25" spans="1:12" s="146" customFormat="1" ht="15.75" customHeight="1">
      <c r="A25" s="153">
        <v>3213</v>
      </c>
      <c r="B25" s="159" t="s">
        <v>50</v>
      </c>
      <c r="C25" s="169">
        <v>35000</v>
      </c>
      <c r="D25" s="144">
        <v>35000</v>
      </c>
      <c r="E25" s="144"/>
      <c r="F25" s="144"/>
      <c r="G25" s="144"/>
      <c r="H25" s="144"/>
      <c r="I25" s="144"/>
      <c r="J25" s="144"/>
      <c r="K25" s="145"/>
      <c r="L25" s="145"/>
    </row>
    <row r="26" spans="1:12" s="9" customFormat="1" ht="15.75" customHeight="1">
      <c r="A26" s="107">
        <v>322</v>
      </c>
      <c r="B26" s="109" t="s">
        <v>29</v>
      </c>
      <c r="C26" s="168">
        <f>D26+E26+F26+G26+H26+I26+J26</f>
        <v>803000</v>
      </c>
      <c r="D26" s="114">
        <f aca="true" t="shared" si="8" ref="D26:J26">SUM(D27:D32)</f>
        <v>563000</v>
      </c>
      <c r="E26" s="114">
        <f t="shared" si="8"/>
        <v>220000</v>
      </c>
      <c r="F26" s="114">
        <f t="shared" si="8"/>
        <v>0</v>
      </c>
      <c r="G26" s="114">
        <f t="shared" si="8"/>
        <v>20000</v>
      </c>
      <c r="H26" s="114">
        <f t="shared" si="8"/>
        <v>0</v>
      </c>
      <c r="I26" s="114">
        <f t="shared" si="8"/>
        <v>0</v>
      </c>
      <c r="J26" s="114">
        <f t="shared" si="8"/>
        <v>0</v>
      </c>
      <c r="K26" s="113">
        <f>+C26</f>
        <v>803000</v>
      </c>
      <c r="L26" s="113">
        <f>+C26</f>
        <v>803000</v>
      </c>
    </row>
    <row r="27" spans="1:12" s="146" customFormat="1" ht="15.75" customHeight="1">
      <c r="A27" s="153">
        <v>3221</v>
      </c>
      <c r="B27" s="160" t="s">
        <v>51</v>
      </c>
      <c r="C27" s="169">
        <v>170000</v>
      </c>
      <c r="D27" s="144">
        <v>160000</v>
      </c>
      <c r="E27" s="144">
        <v>10000</v>
      </c>
      <c r="F27" s="144"/>
      <c r="G27" s="144"/>
      <c r="H27" s="144"/>
      <c r="I27" s="144"/>
      <c r="J27" s="144"/>
      <c r="K27" s="145"/>
      <c r="L27" s="145"/>
    </row>
    <row r="28" spans="1:12" s="146" customFormat="1" ht="15.75" customHeight="1">
      <c r="A28" s="153">
        <v>3222</v>
      </c>
      <c r="B28" s="161" t="s">
        <v>68</v>
      </c>
      <c r="C28" s="169">
        <v>3000</v>
      </c>
      <c r="D28" s="144">
        <v>3000</v>
      </c>
      <c r="E28" s="144"/>
      <c r="F28" s="144"/>
      <c r="G28" s="144"/>
      <c r="H28" s="144"/>
      <c r="I28" s="144"/>
      <c r="J28" s="144"/>
      <c r="K28" s="145"/>
      <c r="L28" s="145"/>
    </row>
    <row r="29" spans="1:12" s="146" customFormat="1" ht="15.75" customHeight="1">
      <c r="A29" s="153">
        <v>3223</v>
      </c>
      <c r="B29" s="159" t="s">
        <v>52</v>
      </c>
      <c r="C29" s="169">
        <v>550000</v>
      </c>
      <c r="D29" s="144">
        <v>340000</v>
      </c>
      <c r="E29" s="144">
        <v>210000</v>
      </c>
      <c r="F29" s="144"/>
      <c r="G29" s="144"/>
      <c r="H29" s="144"/>
      <c r="I29" s="144"/>
      <c r="J29" s="144"/>
      <c r="K29" s="145"/>
      <c r="L29" s="145"/>
    </row>
    <row r="30" spans="1:12" s="146" customFormat="1" ht="15.75" customHeight="1">
      <c r="A30" s="153">
        <v>3224</v>
      </c>
      <c r="B30" s="160" t="s">
        <v>53</v>
      </c>
      <c r="C30" s="169">
        <v>30000</v>
      </c>
      <c r="D30" s="144">
        <v>30000</v>
      </c>
      <c r="E30" s="144"/>
      <c r="F30" s="144"/>
      <c r="G30" s="144"/>
      <c r="H30" s="144"/>
      <c r="I30" s="144"/>
      <c r="J30" s="144"/>
      <c r="K30" s="145"/>
      <c r="L30" s="145"/>
    </row>
    <row r="31" spans="1:12" s="146" customFormat="1" ht="15.75" customHeight="1">
      <c r="A31" s="153">
        <v>3225</v>
      </c>
      <c r="B31" s="159" t="s">
        <v>150</v>
      </c>
      <c r="C31" s="169">
        <v>40000</v>
      </c>
      <c r="D31" s="144">
        <v>20000</v>
      </c>
      <c r="E31" s="144"/>
      <c r="F31" s="144"/>
      <c r="G31" s="144">
        <v>20000</v>
      </c>
      <c r="H31" s="144"/>
      <c r="I31" s="144"/>
      <c r="J31" s="144"/>
      <c r="K31" s="145"/>
      <c r="L31" s="145"/>
    </row>
    <row r="32" spans="1:12" s="146" customFormat="1" ht="15.75" customHeight="1">
      <c r="A32" s="153">
        <v>3227</v>
      </c>
      <c r="B32" s="159" t="s">
        <v>54</v>
      </c>
      <c r="C32" s="169">
        <v>10000</v>
      </c>
      <c r="D32" s="144">
        <v>10000</v>
      </c>
      <c r="E32" s="144"/>
      <c r="F32" s="144"/>
      <c r="G32" s="144"/>
      <c r="H32" s="144"/>
      <c r="I32" s="144"/>
      <c r="J32" s="144"/>
      <c r="K32" s="145"/>
      <c r="L32" s="145"/>
    </row>
    <row r="33" spans="1:12" s="9" customFormat="1" ht="15.75" customHeight="1">
      <c r="A33" s="107">
        <v>323</v>
      </c>
      <c r="B33" s="109" t="s">
        <v>30</v>
      </c>
      <c r="C33" s="168">
        <f>D33+E33+F33+G33+H33+I33+J33</f>
        <v>804000</v>
      </c>
      <c r="D33" s="114">
        <f>SUM(D34:D42)</f>
        <v>324000</v>
      </c>
      <c r="E33" s="114">
        <f aca="true" t="shared" si="9" ref="E33:J33">SUM(E34:E42)</f>
        <v>50000</v>
      </c>
      <c r="F33" s="114">
        <f t="shared" si="9"/>
        <v>0</v>
      </c>
      <c r="G33" s="114">
        <f t="shared" si="9"/>
        <v>30000</v>
      </c>
      <c r="H33" s="114">
        <f t="shared" si="9"/>
        <v>0</v>
      </c>
      <c r="I33" s="114">
        <f t="shared" si="9"/>
        <v>0</v>
      </c>
      <c r="J33" s="114">
        <f t="shared" si="9"/>
        <v>400000</v>
      </c>
      <c r="K33" s="113">
        <f>+C33</f>
        <v>804000</v>
      </c>
      <c r="L33" s="113">
        <f>+C33</f>
        <v>804000</v>
      </c>
    </row>
    <row r="34" spans="1:12" s="146" customFormat="1" ht="15.75" customHeight="1">
      <c r="A34" s="153">
        <v>3231</v>
      </c>
      <c r="B34" s="159" t="s">
        <v>55</v>
      </c>
      <c r="C34" s="169">
        <v>45000</v>
      </c>
      <c r="D34" s="144">
        <v>45000</v>
      </c>
      <c r="E34" s="144"/>
      <c r="F34" s="144"/>
      <c r="G34" s="144"/>
      <c r="H34" s="144"/>
      <c r="I34" s="144"/>
      <c r="J34" s="144"/>
      <c r="K34" s="145"/>
      <c r="L34" s="145"/>
    </row>
    <row r="35" spans="1:12" s="146" customFormat="1" ht="15.75" customHeight="1">
      <c r="A35" s="153">
        <v>3232</v>
      </c>
      <c r="B35" s="159" t="s">
        <v>151</v>
      </c>
      <c r="C35" s="169">
        <v>1070000</v>
      </c>
      <c r="D35" s="144">
        <v>70000</v>
      </c>
      <c r="E35" s="144">
        <v>50000</v>
      </c>
      <c r="F35" s="144"/>
      <c r="G35" s="144"/>
      <c r="H35" s="144"/>
      <c r="I35" s="144"/>
      <c r="J35" s="144">
        <v>400000</v>
      </c>
      <c r="K35" s="145"/>
      <c r="L35" s="145"/>
    </row>
    <row r="36" spans="1:12" s="146" customFormat="1" ht="15.75" customHeight="1">
      <c r="A36" s="153">
        <v>3233</v>
      </c>
      <c r="B36" s="159" t="s">
        <v>56</v>
      </c>
      <c r="C36" s="169">
        <v>1000</v>
      </c>
      <c r="D36" s="144">
        <v>1000</v>
      </c>
      <c r="E36" s="144"/>
      <c r="F36" s="144"/>
      <c r="G36" s="144"/>
      <c r="H36" s="144"/>
      <c r="I36" s="144"/>
      <c r="J36" s="144"/>
      <c r="K36" s="145"/>
      <c r="L36" s="145"/>
    </row>
    <row r="37" spans="1:12" s="146" customFormat="1" ht="15.75" customHeight="1">
      <c r="A37" s="153">
        <v>3234</v>
      </c>
      <c r="B37" s="159" t="s">
        <v>57</v>
      </c>
      <c r="C37" s="169">
        <v>95000</v>
      </c>
      <c r="D37" s="144">
        <v>95000</v>
      </c>
      <c r="E37" s="144"/>
      <c r="F37" s="144"/>
      <c r="G37" s="144"/>
      <c r="H37" s="144"/>
      <c r="I37" s="144"/>
      <c r="J37" s="144"/>
      <c r="K37" s="145"/>
      <c r="L37" s="145"/>
    </row>
    <row r="38" spans="1:12" s="146" customFormat="1" ht="15.75" customHeight="1">
      <c r="A38" s="153">
        <v>3235</v>
      </c>
      <c r="B38" s="159" t="s">
        <v>58</v>
      </c>
      <c r="C38" s="169">
        <f>D38+E38+F38+G38+H38+I38+J38</f>
        <v>0</v>
      </c>
      <c r="D38" s="144"/>
      <c r="E38" s="144"/>
      <c r="F38" s="144"/>
      <c r="G38" s="144"/>
      <c r="H38" s="144"/>
      <c r="I38" s="144"/>
      <c r="J38" s="144"/>
      <c r="K38" s="145"/>
      <c r="L38" s="145"/>
    </row>
    <row r="39" spans="1:12" s="146" customFormat="1" ht="15.75" customHeight="1">
      <c r="A39" s="153">
        <v>3236</v>
      </c>
      <c r="B39" s="160" t="s">
        <v>59</v>
      </c>
      <c r="C39" s="169">
        <v>30000</v>
      </c>
      <c r="D39" s="144">
        <v>30000</v>
      </c>
      <c r="E39" s="144"/>
      <c r="F39" s="144"/>
      <c r="G39" s="144"/>
      <c r="H39" s="144"/>
      <c r="I39" s="144"/>
      <c r="J39" s="144"/>
      <c r="K39" s="145"/>
      <c r="L39" s="145"/>
    </row>
    <row r="40" spans="1:12" s="146" customFormat="1" ht="15.75" customHeight="1">
      <c r="A40" s="153">
        <v>3237</v>
      </c>
      <c r="B40" s="159" t="s">
        <v>152</v>
      </c>
      <c r="C40" s="169">
        <v>38000</v>
      </c>
      <c r="D40" s="144">
        <v>8000</v>
      </c>
      <c r="E40" s="144"/>
      <c r="F40" s="144"/>
      <c r="G40" s="144">
        <v>30000</v>
      </c>
      <c r="H40" s="144"/>
      <c r="I40" s="144"/>
      <c r="J40" s="144"/>
      <c r="K40" s="145"/>
      <c r="L40" s="145"/>
    </row>
    <row r="41" spans="1:12" s="146" customFormat="1" ht="15.75" customHeight="1">
      <c r="A41" s="153">
        <v>3238</v>
      </c>
      <c r="B41" s="159" t="s">
        <v>60</v>
      </c>
      <c r="C41" s="169">
        <v>25000</v>
      </c>
      <c r="D41" s="144">
        <v>25000</v>
      </c>
      <c r="E41" s="144"/>
      <c r="F41" s="144"/>
      <c r="G41" s="144"/>
      <c r="H41" s="144"/>
      <c r="I41" s="144"/>
      <c r="J41" s="144"/>
      <c r="K41" s="145"/>
      <c r="L41" s="145"/>
    </row>
    <row r="42" spans="1:12" s="146" customFormat="1" ht="15.75" customHeight="1">
      <c r="A42" s="153">
        <v>3239</v>
      </c>
      <c r="B42" s="159" t="s">
        <v>61</v>
      </c>
      <c r="C42" s="169">
        <v>50000</v>
      </c>
      <c r="D42" s="144">
        <v>50000</v>
      </c>
      <c r="E42" s="144"/>
      <c r="F42" s="144"/>
      <c r="G42" s="144"/>
      <c r="H42" s="144"/>
      <c r="I42" s="144"/>
      <c r="J42" s="144"/>
      <c r="K42" s="145"/>
      <c r="L42" s="145"/>
    </row>
    <row r="43" spans="1:12" s="9" customFormat="1" ht="15.75" customHeight="1">
      <c r="A43" s="107">
        <v>329</v>
      </c>
      <c r="B43" s="109" t="s">
        <v>31</v>
      </c>
      <c r="C43" s="168">
        <f>D43+E43+F43+G43+H43+I43+J43</f>
        <v>570000</v>
      </c>
      <c r="D43" s="114">
        <f aca="true" t="shared" si="10" ref="D43:J43">SUM(D44:D49)</f>
        <v>60000</v>
      </c>
      <c r="E43" s="114">
        <f t="shared" si="10"/>
        <v>10000</v>
      </c>
      <c r="F43" s="114">
        <f t="shared" si="10"/>
        <v>425000</v>
      </c>
      <c r="G43" s="114">
        <f t="shared" si="10"/>
        <v>45000</v>
      </c>
      <c r="H43" s="114">
        <f t="shared" si="10"/>
        <v>30000</v>
      </c>
      <c r="I43" s="114">
        <f t="shared" si="10"/>
        <v>0</v>
      </c>
      <c r="J43" s="114">
        <f t="shared" si="10"/>
        <v>0</v>
      </c>
      <c r="K43" s="113">
        <f>+C43</f>
        <v>570000</v>
      </c>
      <c r="L43" s="113">
        <f>+C43</f>
        <v>570000</v>
      </c>
    </row>
    <row r="44" spans="1:12" s="146" customFormat="1" ht="15.75" customHeight="1">
      <c r="A44" s="153">
        <v>3292</v>
      </c>
      <c r="B44" s="159" t="s">
        <v>62</v>
      </c>
      <c r="C44" s="169">
        <v>15000</v>
      </c>
      <c r="D44" s="144">
        <v>15000</v>
      </c>
      <c r="E44" s="144"/>
      <c r="F44" s="144"/>
      <c r="G44" s="144"/>
      <c r="H44" s="144"/>
      <c r="I44" s="144"/>
      <c r="J44" s="144"/>
      <c r="K44" s="145"/>
      <c r="L44" s="145"/>
    </row>
    <row r="45" spans="1:12" s="146" customFormat="1" ht="15.75" customHeight="1">
      <c r="A45" s="153">
        <v>3293</v>
      </c>
      <c r="B45" s="159" t="s">
        <v>63</v>
      </c>
      <c r="C45" s="169">
        <v>20000</v>
      </c>
      <c r="D45" s="144">
        <v>20000</v>
      </c>
      <c r="E45" s="144"/>
      <c r="F45" s="144"/>
      <c r="G45" s="144"/>
      <c r="H45" s="144"/>
      <c r="I45" s="144"/>
      <c r="J45" s="144"/>
      <c r="K45" s="145"/>
      <c r="L45" s="145"/>
    </row>
    <row r="46" spans="1:12" s="146" customFormat="1" ht="15.75" customHeight="1">
      <c r="A46" s="153">
        <v>3294</v>
      </c>
      <c r="B46" s="159" t="s">
        <v>64</v>
      </c>
      <c r="C46" s="169">
        <v>2000</v>
      </c>
      <c r="D46" s="144">
        <v>2000</v>
      </c>
      <c r="E46" s="144"/>
      <c r="F46" s="144"/>
      <c r="G46" s="144"/>
      <c r="H46" s="144"/>
      <c r="I46" s="144"/>
      <c r="J46" s="144"/>
      <c r="K46" s="145"/>
      <c r="L46" s="145"/>
    </row>
    <row r="47" spans="1:12" s="146" customFormat="1" ht="15.75" customHeight="1">
      <c r="A47" s="153">
        <v>3295</v>
      </c>
      <c r="B47" s="159" t="s">
        <v>112</v>
      </c>
      <c r="C47" s="169">
        <f>D47+E47+F47+G47+H47+I47+J47</f>
        <v>45000</v>
      </c>
      <c r="D47" s="144"/>
      <c r="E47" s="144"/>
      <c r="F47" s="144"/>
      <c r="G47" s="144">
        <v>45000</v>
      </c>
      <c r="H47" s="144"/>
      <c r="I47" s="144"/>
      <c r="J47" s="144"/>
      <c r="K47" s="145"/>
      <c r="L47" s="145"/>
    </row>
    <row r="48" spans="1:12" s="146" customFormat="1" ht="15.75" customHeight="1">
      <c r="A48" s="153">
        <v>3295</v>
      </c>
      <c r="B48" s="159" t="s">
        <v>149</v>
      </c>
      <c r="C48" s="169">
        <f>D48+E48+F48+G48+H48+I48+J48</f>
        <v>2000</v>
      </c>
      <c r="D48" s="144">
        <v>2000</v>
      </c>
      <c r="E48" s="144"/>
      <c r="F48" s="144"/>
      <c r="G48" s="144"/>
      <c r="H48" s="144"/>
      <c r="I48" s="144"/>
      <c r="J48" s="144"/>
      <c r="K48" s="145"/>
      <c r="L48" s="145"/>
    </row>
    <row r="49" spans="1:12" s="146" customFormat="1" ht="15.75" customHeight="1">
      <c r="A49" s="153">
        <v>3299</v>
      </c>
      <c r="B49" s="160" t="s">
        <v>65</v>
      </c>
      <c r="C49" s="169">
        <v>501000</v>
      </c>
      <c r="D49" s="144">
        <v>21000</v>
      </c>
      <c r="E49" s="144">
        <v>10000</v>
      </c>
      <c r="F49" s="144">
        <v>425000</v>
      </c>
      <c r="G49" s="144"/>
      <c r="H49" s="144">
        <v>30000</v>
      </c>
      <c r="I49" s="144"/>
      <c r="J49" s="144"/>
      <c r="K49" s="145"/>
      <c r="L49" s="145"/>
    </row>
    <row r="50" spans="1:12" s="9" customFormat="1" ht="15.75" customHeight="1">
      <c r="A50" s="107">
        <v>34</v>
      </c>
      <c r="B50" s="109" t="s">
        <v>32</v>
      </c>
      <c r="C50" s="168">
        <f>D50+E50+F50+G50+H50+I50+J50</f>
        <v>70000</v>
      </c>
      <c r="D50" s="114">
        <f aca="true" t="shared" si="11" ref="D50:J50">D51</f>
        <v>20000</v>
      </c>
      <c r="E50" s="114">
        <f t="shared" si="11"/>
        <v>0</v>
      </c>
      <c r="F50" s="114">
        <f t="shared" si="11"/>
        <v>0</v>
      </c>
      <c r="G50" s="114">
        <f t="shared" si="11"/>
        <v>50000</v>
      </c>
      <c r="H50" s="114">
        <f t="shared" si="11"/>
        <v>0</v>
      </c>
      <c r="I50" s="114">
        <f t="shared" si="11"/>
        <v>0</v>
      </c>
      <c r="J50" s="114">
        <f t="shared" si="11"/>
        <v>0</v>
      </c>
      <c r="K50" s="113">
        <f>C50</f>
        <v>70000</v>
      </c>
      <c r="L50" s="113">
        <f>C50</f>
        <v>70000</v>
      </c>
    </row>
    <row r="51" spans="1:12" s="9" customFormat="1" ht="15.75" customHeight="1">
      <c r="A51" s="107">
        <v>343</v>
      </c>
      <c r="B51" s="109" t="s">
        <v>33</v>
      </c>
      <c r="C51" s="168">
        <f>D51+E51+F51+G51+H51+I51+J51</f>
        <v>70000</v>
      </c>
      <c r="D51" s="114">
        <f>SUM(D52:D53)</f>
        <v>20000</v>
      </c>
      <c r="E51" s="114">
        <f aca="true" t="shared" si="12" ref="E51:J51">SUM(E52:E53)</f>
        <v>0</v>
      </c>
      <c r="F51" s="114">
        <f t="shared" si="12"/>
        <v>0</v>
      </c>
      <c r="G51" s="114">
        <f>SUM(G55:G55)</f>
        <v>50000</v>
      </c>
      <c r="H51" s="114">
        <f t="shared" si="12"/>
        <v>0</v>
      </c>
      <c r="I51" s="114">
        <f t="shared" si="12"/>
        <v>0</v>
      </c>
      <c r="J51" s="114">
        <f t="shared" si="12"/>
        <v>0</v>
      </c>
      <c r="K51" s="113">
        <f>+C51</f>
        <v>70000</v>
      </c>
      <c r="L51" s="113">
        <f>+C51</f>
        <v>70000</v>
      </c>
    </row>
    <row r="52" spans="1:12" s="146" customFormat="1" ht="15.75" customHeight="1">
      <c r="A52" s="153">
        <v>3431</v>
      </c>
      <c r="B52" s="159" t="s">
        <v>66</v>
      </c>
      <c r="C52" s="169">
        <v>20000</v>
      </c>
      <c r="D52" s="144">
        <v>20000</v>
      </c>
      <c r="E52" s="144"/>
      <c r="F52" s="144"/>
      <c r="G52" s="144"/>
      <c r="H52" s="144"/>
      <c r="I52" s="144"/>
      <c r="J52" s="144"/>
      <c r="K52" s="145"/>
      <c r="L52" s="145"/>
    </row>
    <row r="53" spans="1:12" s="146" customFormat="1" ht="15.75" customHeight="1">
      <c r="A53" s="153">
        <v>3433</v>
      </c>
      <c r="B53" s="159" t="s">
        <v>67</v>
      </c>
      <c r="C53" s="169">
        <f aca="true" t="shared" si="13" ref="C53:C60">D53+E53+F53+G53+H53+I53+J53</f>
        <v>0</v>
      </c>
      <c r="D53" s="144"/>
      <c r="E53" s="144"/>
      <c r="F53" s="144"/>
      <c r="G53" s="144"/>
      <c r="H53" s="144"/>
      <c r="I53" s="144"/>
      <c r="J53" s="144"/>
      <c r="K53" s="145"/>
      <c r="L53" s="145"/>
    </row>
    <row r="54" spans="1:12" s="272" customFormat="1" ht="15.75" customHeight="1">
      <c r="A54" s="268">
        <v>37</v>
      </c>
      <c r="B54" s="269" t="s">
        <v>185</v>
      </c>
      <c r="C54" s="168">
        <f>D54+E54+F54+G54+H54+I54+J54</f>
        <v>50000</v>
      </c>
      <c r="D54" s="270"/>
      <c r="E54" s="270"/>
      <c r="F54" s="270"/>
      <c r="G54" s="270">
        <f>SUM(G55:G55)</f>
        <v>50000</v>
      </c>
      <c r="H54" s="270"/>
      <c r="I54" s="270"/>
      <c r="J54" s="270"/>
      <c r="K54" s="271"/>
      <c r="L54" s="271"/>
    </row>
    <row r="55" spans="1:12" s="272" customFormat="1" ht="12">
      <c r="A55" s="268">
        <v>3722</v>
      </c>
      <c r="B55" s="269" t="s">
        <v>184</v>
      </c>
      <c r="C55" s="305">
        <v>50000</v>
      </c>
      <c r="D55" s="270"/>
      <c r="E55" s="270"/>
      <c r="F55" s="270"/>
      <c r="G55" s="270">
        <v>50000</v>
      </c>
      <c r="H55" s="270"/>
      <c r="I55" s="270"/>
      <c r="J55" s="270"/>
      <c r="K55" s="271"/>
      <c r="L55" s="271"/>
    </row>
    <row r="56" spans="1:12" s="120" customFormat="1" ht="30">
      <c r="A56" s="116">
        <v>4</v>
      </c>
      <c r="B56" s="117" t="s">
        <v>42</v>
      </c>
      <c r="C56" s="172">
        <f t="shared" si="13"/>
        <v>661000</v>
      </c>
      <c r="D56" s="119">
        <f aca="true" t="shared" si="14" ref="D56:J56">D57</f>
        <v>0</v>
      </c>
      <c r="E56" s="119">
        <f t="shared" si="14"/>
        <v>25000</v>
      </c>
      <c r="F56" s="119">
        <f t="shared" si="14"/>
        <v>35000</v>
      </c>
      <c r="G56" s="119">
        <f t="shared" si="14"/>
        <v>537000</v>
      </c>
      <c r="H56" s="119">
        <f t="shared" si="14"/>
        <v>0</v>
      </c>
      <c r="I56" s="119">
        <f t="shared" si="14"/>
        <v>4000</v>
      </c>
      <c r="J56" s="119">
        <f t="shared" si="14"/>
        <v>60000</v>
      </c>
      <c r="K56" s="118">
        <f>C56</f>
        <v>661000</v>
      </c>
      <c r="L56" s="118">
        <f>C56</f>
        <v>661000</v>
      </c>
    </row>
    <row r="57" spans="1:12" s="19" customFormat="1" ht="38.25">
      <c r="A57" s="128">
        <v>42</v>
      </c>
      <c r="B57" s="129" t="s">
        <v>35</v>
      </c>
      <c r="C57" s="170">
        <f t="shared" si="13"/>
        <v>661000</v>
      </c>
      <c r="D57" s="131">
        <f>D58+D62</f>
        <v>0</v>
      </c>
      <c r="E57" s="131">
        <f aca="true" t="shared" si="15" ref="E57:J57">E58+E62</f>
        <v>25000</v>
      </c>
      <c r="F57" s="131">
        <f t="shared" si="15"/>
        <v>35000</v>
      </c>
      <c r="G57" s="131">
        <f t="shared" si="15"/>
        <v>537000</v>
      </c>
      <c r="H57" s="131">
        <f t="shared" si="15"/>
        <v>0</v>
      </c>
      <c r="I57" s="131">
        <f t="shared" si="15"/>
        <v>4000</v>
      </c>
      <c r="J57" s="131">
        <f t="shared" si="15"/>
        <v>60000</v>
      </c>
      <c r="K57" s="130">
        <f>C57</f>
        <v>661000</v>
      </c>
      <c r="L57" s="130">
        <f>C57</f>
        <v>661000</v>
      </c>
    </row>
    <row r="58" spans="1:12" s="9" customFormat="1" ht="12.75">
      <c r="A58" s="107">
        <v>422</v>
      </c>
      <c r="B58" s="109" t="s">
        <v>34</v>
      </c>
      <c r="C58" s="168">
        <f t="shared" si="13"/>
        <v>184000</v>
      </c>
      <c r="D58" s="114">
        <f>SUM(D59:D61)</f>
        <v>0</v>
      </c>
      <c r="E58" s="114">
        <f aca="true" t="shared" si="16" ref="E58:J58">SUM(E59:E61)</f>
        <v>25000</v>
      </c>
      <c r="F58" s="114">
        <f t="shared" si="16"/>
        <v>15000</v>
      </c>
      <c r="G58" s="114">
        <f t="shared" si="16"/>
        <v>80000</v>
      </c>
      <c r="H58" s="114">
        <f t="shared" si="16"/>
        <v>0</v>
      </c>
      <c r="I58" s="114">
        <f t="shared" si="16"/>
        <v>4000</v>
      </c>
      <c r="J58" s="114">
        <f t="shared" si="16"/>
        <v>60000</v>
      </c>
      <c r="K58" s="113"/>
      <c r="L58" s="113"/>
    </row>
    <row r="59" spans="1:12" s="146" customFormat="1" ht="12">
      <c r="A59" s="150">
        <v>4221</v>
      </c>
      <c r="B59" s="151" t="s">
        <v>69</v>
      </c>
      <c r="C59" s="169">
        <f t="shared" si="13"/>
        <v>104000</v>
      </c>
      <c r="D59" s="144"/>
      <c r="E59" s="144">
        <v>25000</v>
      </c>
      <c r="F59" s="144">
        <v>15000</v>
      </c>
      <c r="G59" s="144"/>
      <c r="H59" s="144"/>
      <c r="I59" s="144">
        <v>4000</v>
      </c>
      <c r="J59" s="144">
        <v>60000</v>
      </c>
      <c r="K59" s="145"/>
      <c r="L59" s="145"/>
    </row>
    <row r="60" spans="1:12" s="146" customFormat="1" ht="12">
      <c r="A60" s="150">
        <v>4226</v>
      </c>
      <c r="B60" s="151" t="s">
        <v>81</v>
      </c>
      <c r="C60" s="169">
        <f t="shared" si="13"/>
        <v>0</v>
      </c>
      <c r="D60" s="144"/>
      <c r="E60" s="144"/>
      <c r="F60" s="144"/>
      <c r="G60" s="144"/>
      <c r="H60" s="144"/>
      <c r="I60" s="144"/>
      <c r="J60" s="144"/>
      <c r="K60" s="145"/>
      <c r="L60" s="145"/>
    </row>
    <row r="61" spans="1:12" s="146" customFormat="1" ht="12">
      <c r="A61" s="150">
        <v>4227</v>
      </c>
      <c r="B61" s="151" t="s">
        <v>153</v>
      </c>
      <c r="C61" s="169">
        <f aca="true" t="shared" si="17" ref="C61:C86">D61+E61+F61+G61+H61+I61+J61</f>
        <v>80000</v>
      </c>
      <c r="D61" s="144"/>
      <c r="E61" s="144"/>
      <c r="F61" s="144"/>
      <c r="G61" s="144">
        <v>80000</v>
      </c>
      <c r="H61" s="144"/>
      <c r="I61" s="144"/>
      <c r="J61" s="144"/>
      <c r="K61" s="145"/>
      <c r="L61" s="145"/>
    </row>
    <row r="62" spans="1:12" s="9" customFormat="1" ht="25.5">
      <c r="A62" s="107">
        <v>424</v>
      </c>
      <c r="B62" s="109" t="s">
        <v>36</v>
      </c>
      <c r="C62" s="168">
        <f t="shared" si="17"/>
        <v>477000</v>
      </c>
      <c r="D62" s="114">
        <f>D63</f>
        <v>0</v>
      </c>
      <c r="E62" s="114">
        <f aca="true" t="shared" si="18" ref="E62:J62">E63</f>
        <v>0</v>
      </c>
      <c r="F62" s="114">
        <f t="shared" si="18"/>
        <v>20000</v>
      </c>
      <c r="G62" s="114">
        <f>G63+G64</f>
        <v>457000</v>
      </c>
      <c r="H62" s="114">
        <f t="shared" si="18"/>
        <v>0</v>
      </c>
      <c r="I62" s="114">
        <f t="shared" si="18"/>
        <v>0</v>
      </c>
      <c r="J62" s="114">
        <f t="shared" si="18"/>
        <v>0</v>
      </c>
      <c r="K62" s="113"/>
      <c r="L62" s="113"/>
    </row>
    <row r="63" spans="1:12" s="146" customFormat="1" ht="12">
      <c r="A63" s="150">
        <v>4241</v>
      </c>
      <c r="B63" s="151" t="s">
        <v>154</v>
      </c>
      <c r="C63" s="169">
        <f t="shared" si="17"/>
        <v>27000</v>
      </c>
      <c r="D63" s="144"/>
      <c r="E63" s="144"/>
      <c r="F63" s="144">
        <v>20000</v>
      </c>
      <c r="G63" s="144">
        <v>7000</v>
      </c>
      <c r="H63" s="144"/>
      <c r="I63" s="144"/>
      <c r="J63" s="144"/>
      <c r="K63" s="145"/>
      <c r="L63" s="145"/>
    </row>
    <row r="64" spans="1:12" ht="12.75" customHeight="1" thickBot="1">
      <c r="A64" s="191">
        <v>4241</v>
      </c>
      <c r="B64" s="192" t="s">
        <v>183</v>
      </c>
      <c r="C64" s="179">
        <f t="shared" si="17"/>
        <v>450000</v>
      </c>
      <c r="D64" s="180"/>
      <c r="E64" s="180"/>
      <c r="F64" s="180"/>
      <c r="G64" s="180">
        <v>450000</v>
      </c>
      <c r="H64" s="180"/>
      <c r="I64" s="180"/>
      <c r="J64" s="180"/>
      <c r="K64" s="181"/>
      <c r="L64" s="181"/>
    </row>
    <row r="65" spans="1:12" s="9" customFormat="1" ht="27.75" customHeight="1" thickBot="1">
      <c r="A65" s="218" t="s">
        <v>74</v>
      </c>
      <c r="B65" s="219" t="s">
        <v>75</v>
      </c>
      <c r="C65" s="227">
        <f>C66</f>
        <v>100000</v>
      </c>
      <c r="D65" s="228">
        <f aca="true" t="shared" si="19" ref="D65:L65">D66</f>
        <v>0</v>
      </c>
      <c r="E65" s="228">
        <f t="shared" si="19"/>
        <v>0</v>
      </c>
      <c r="F65" s="228">
        <f t="shared" si="19"/>
        <v>0</v>
      </c>
      <c r="G65" s="228">
        <f t="shared" si="19"/>
        <v>100000</v>
      </c>
      <c r="H65" s="228">
        <f t="shared" si="19"/>
        <v>0</v>
      </c>
      <c r="I65" s="228">
        <f t="shared" si="19"/>
        <v>0</v>
      </c>
      <c r="J65" s="228">
        <f t="shared" si="19"/>
        <v>0</v>
      </c>
      <c r="K65" s="229">
        <f t="shared" si="19"/>
        <v>100000</v>
      </c>
      <c r="L65" s="229">
        <f t="shared" si="19"/>
        <v>100000</v>
      </c>
    </row>
    <row r="66" spans="1:12" s="115" customFormat="1" ht="15">
      <c r="A66" s="233">
        <v>3</v>
      </c>
      <c r="B66" s="234" t="s">
        <v>22</v>
      </c>
      <c r="C66" s="240">
        <f t="shared" si="17"/>
        <v>100000</v>
      </c>
      <c r="D66" s="241">
        <f>D67</f>
        <v>0</v>
      </c>
      <c r="E66" s="241">
        <f aca="true" t="shared" si="20" ref="E66:J67">E67</f>
        <v>0</v>
      </c>
      <c r="F66" s="241">
        <f t="shared" si="20"/>
        <v>0</v>
      </c>
      <c r="G66" s="241">
        <f t="shared" si="20"/>
        <v>100000</v>
      </c>
      <c r="H66" s="241">
        <f t="shared" si="20"/>
        <v>0</v>
      </c>
      <c r="I66" s="241">
        <f t="shared" si="20"/>
        <v>0</v>
      </c>
      <c r="J66" s="241">
        <f t="shared" si="20"/>
        <v>0</v>
      </c>
      <c r="K66" s="242">
        <f>C66</f>
        <v>100000</v>
      </c>
      <c r="L66" s="242">
        <f>C66</f>
        <v>100000</v>
      </c>
    </row>
    <row r="67" spans="1:12" s="9" customFormat="1" ht="12.75">
      <c r="A67" s="107">
        <v>32</v>
      </c>
      <c r="B67" s="109" t="s">
        <v>27</v>
      </c>
      <c r="C67" s="167">
        <f t="shared" si="17"/>
        <v>100000</v>
      </c>
      <c r="D67" s="112">
        <f>D68</f>
        <v>0</v>
      </c>
      <c r="E67" s="112">
        <f t="shared" si="20"/>
        <v>0</v>
      </c>
      <c r="F67" s="112">
        <f t="shared" si="20"/>
        <v>0</v>
      </c>
      <c r="G67" s="112">
        <f t="shared" si="20"/>
        <v>100000</v>
      </c>
      <c r="H67" s="112">
        <f t="shared" si="20"/>
        <v>0</v>
      </c>
      <c r="I67" s="112">
        <f t="shared" si="20"/>
        <v>0</v>
      </c>
      <c r="J67" s="112">
        <f t="shared" si="20"/>
        <v>0</v>
      </c>
      <c r="K67" s="111">
        <f>C67</f>
        <v>100000</v>
      </c>
      <c r="L67" s="111">
        <f>C67</f>
        <v>100000</v>
      </c>
    </row>
    <row r="68" spans="1:12" s="19" customFormat="1" ht="25.5">
      <c r="A68" s="128">
        <v>324</v>
      </c>
      <c r="B68" s="129" t="s">
        <v>41</v>
      </c>
      <c r="C68" s="170">
        <f t="shared" si="17"/>
        <v>100000</v>
      </c>
      <c r="D68" s="131">
        <f aca="true" t="shared" si="21" ref="D68:J68">D69</f>
        <v>0</v>
      </c>
      <c r="E68" s="131">
        <f t="shared" si="21"/>
        <v>0</v>
      </c>
      <c r="F68" s="131">
        <f t="shared" si="21"/>
        <v>0</v>
      </c>
      <c r="G68" s="131">
        <f>G69+G70</f>
        <v>100000</v>
      </c>
      <c r="H68" s="131">
        <f t="shared" si="21"/>
        <v>0</v>
      </c>
      <c r="I68" s="131">
        <f t="shared" si="21"/>
        <v>0</v>
      </c>
      <c r="J68" s="131">
        <f t="shared" si="21"/>
        <v>0</v>
      </c>
      <c r="K68" s="130"/>
      <c r="L68" s="130"/>
    </row>
    <row r="69" spans="1:12" s="149" customFormat="1" ht="24">
      <c r="A69" s="154">
        <v>3241</v>
      </c>
      <c r="B69" s="162" t="s">
        <v>114</v>
      </c>
      <c r="C69" s="171">
        <f t="shared" si="17"/>
        <v>50000</v>
      </c>
      <c r="D69" s="147"/>
      <c r="E69" s="147"/>
      <c r="F69" s="147"/>
      <c r="G69" s="147">
        <v>50000</v>
      </c>
      <c r="H69" s="147"/>
      <c r="I69" s="147"/>
      <c r="J69" s="147"/>
      <c r="K69" s="148"/>
      <c r="L69" s="148"/>
    </row>
    <row r="70" spans="1:12" ht="26.25" thickBot="1">
      <c r="A70" s="177">
        <v>3241</v>
      </c>
      <c r="B70" s="178" t="s">
        <v>115</v>
      </c>
      <c r="C70" s="171">
        <f t="shared" si="17"/>
        <v>50000</v>
      </c>
      <c r="D70" s="182"/>
      <c r="E70" s="182"/>
      <c r="F70" s="182"/>
      <c r="G70" s="182">
        <v>50000</v>
      </c>
      <c r="H70" s="182"/>
      <c r="I70" s="182"/>
      <c r="J70" s="182"/>
      <c r="K70" s="183"/>
      <c r="L70" s="183"/>
    </row>
    <row r="71" spans="1:12" s="9" customFormat="1" ht="27.75" customHeight="1" thickBot="1">
      <c r="A71" s="220" t="s">
        <v>100</v>
      </c>
      <c r="B71" s="221" t="s">
        <v>76</v>
      </c>
      <c r="C71" s="230">
        <f>C72</f>
        <v>910000</v>
      </c>
      <c r="D71" s="231">
        <f>D72</f>
        <v>250000</v>
      </c>
      <c r="E71" s="231">
        <f aca="true" t="shared" si="22" ref="E71:J71">E72+E82</f>
        <v>0</v>
      </c>
      <c r="F71" s="231">
        <f t="shared" si="22"/>
        <v>500000</v>
      </c>
      <c r="G71" s="231">
        <f t="shared" si="22"/>
        <v>0</v>
      </c>
      <c r="H71" s="231">
        <f>H72</f>
        <v>0</v>
      </c>
      <c r="I71" s="231">
        <f t="shared" si="22"/>
        <v>0</v>
      </c>
      <c r="J71" s="231">
        <f t="shared" si="22"/>
        <v>160000</v>
      </c>
      <c r="K71" s="232">
        <f>K72</f>
        <v>910000</v>
      </c>
      <c r="L71" s="232">
        <f>L72</f>
        <v>910000</v>
      </c>
    </row>
    <row r="72" spans="1:12" s="115" customFormat="1" ht="15">
      <c r="A72" s="238">
        <v>3</v>
      </c>
      <c r="B72" s="243" t="s">
        <v>22</v>
      </c>
      <c r="C72" s="244">
        <f t="shared" si="17"/>
        <v>910000</v>
      </c>
      <c r="D72" s="244">
        <f>D73</f>
        <v>250000</v>
      </c>
      <c r="E72" s="245">
        <f aca="true" t="shared" si="23" ref="E72:J73">E73</f>
        <v>0</v>
      </c>
      <c r="F72" s="244">
        <f t="shared" si="23"/>
        <v>500000</v>
      </c>
      <c r="G72" s="244">
        <f t="shared" si="23"/>
        <v>0</v>
      </c>
      <c r="H72" s="244">
        <f t="shared" si="23"/>
        <v>0</v>
      </c>
      <c r="I72" s="244">
        <f t="shared" si="23"/>
        <v>0</v>
      </c>
      <c r="J72" s="244">
        <f t="shared" si="23"/>
        <v>160000</v>
      </c>
      <c r="K72" s="244">
        <f>C72</f>
        <v>910000</v>
      </c>
      <c r="L72" s="244">
        <f>C72</f>
        <v>910000</v>
      </c>
    </row>
    <row r="73" spans="1:12" s="9" customFormat="1" ht="12.75">
      <c r="A73" s="107">
        <v>32</v>
      </c>
      <c r="B73" s="203" t="s">
        <v>27</v>
      </c>
      <c r="C73" s="111">
        <f t="shared" si="17"/>
        <v>910000</v>
      </c>
      <c r="D73" s="111">
        <f>D74</f>
        <v>250000</v>
      </c>
      <c r="E73" s="209">
        <f t="shared" si="23"/>
        <v>0</v>
      </c>
      <c r="F73" s="111">
        <f t="shared" si="23"/>
        <v>500000</v>
      </c>
      <c r="G73" s="111">
        <f t="shared" si="23"/>
        <v>0</v>
      </c>
      <c r="H73" s="111">
        <f t="shared" si="23"/>
        <v>0</v>
      </c>
      <c r="I73" s="111">
        <f t="shared" si="23"/>
        <v>0</v>
      </c>
      <c r="J73" s="111">
        <f t="shared" si="23"/>
        <v>160000</v>
      </c>
      <c r="K73" s="111">
        <f>C73</f>
        <v>910000</v>
      </c>
      <c r="L73" s="111">
        <f>C73</f>
        <v>910000</v>
      </c>
    </row>
    <row r="74" spans="1:12" s="19" customFormat="1" ht="12.75">
      <c r="A74" s="128">
        <v>322</v>
      </c>
      <c r="B74" s="201" t="s">
        <v>29</v>
      </c>
      <c r="C74" s="130">
        <f t="shared" si="17"/>
        <v>910000</v>
      </c>
      <c r="D74" s="130">
        <f>D75+D76+D77+D78</f>
        <v>250000</v>
      </c>
      <c r="E74" s="210">
        <f>E75+E76+E77</f>
        <v>0</v>
      </c>
      <c r="F74" s="130">
        <f>F75+F76+F77</f>
        <v>500000</v>
      </c>
      <c r="G74" s="130">
        <f>G75+G76+G77+G78+G79</f>
        <v>0</v>
      </c>
      <c r="H74" s="130">
        <f>H75+H76+H77</f>
        <v>0</v>
      </c>
      <c r="I74" s="130">
        <f>I75+I76+I77</f>
        <v>0</v>
      </c>
      <c r="J74" s="130">
        <f>J75+J76+J77+J79</f>
        <v>160000</v>
      </c>
      <c r="K74" s="130"/>
      <c r="L74" s="130"/>
    </row>
    <row r="75" spans="1:12" s="149" customFormat="1" ht="24">
      <c r="A75" s="154">
        <v>32212</v>
      </c>
      <c r="B75" s="202" t="s">
        <v>101</v>
      </c>
      <c r="C75" s="148">
        <f t="shared" si="17"/>
        <v>90000</v>
      </c>
      <c r="D75" s="148">
        <v>90000</v>
      </c>
      <c r="E75" s="211"/>
      <c r="F75" s="148"/>
      <c r="G75" s="148"/>
      <c r="H75" s="148"/>
      <c r="I75" s="148"/>
      <c r="J75" s="148"/>
      <c r="K75" s="148"/>
      <c r="L75" s="148"/>
    </row>
    <row r="76" spans="1:12" s="149" customFormat="1" ht="12">
      <c r="A76" s="154">
        <v>3222</v>
      </c>
      <c r="B76" s="202" t="s">
        <v>102</v>
      </c>
      <c r="C76" s="148">
        <f t="shared" si="17"/>
        <v>500000</v>
      </c>
      <c r="D76" s="148"/>
      <c r="E76" s="211"/>
      <c r="F76" s="148">
        <v>500000</v>
      </c>
      <c r="G76" s="148"/>
      <c r="H76" s="148"/>
      <c r="I76" s="148"/>
      <c r="J76" s="148"/>
      <c r="K76" s="148"/>
      <c r="L76" s="148"/>
    </row>
    <row r="77" spans="1:12" s="149" customFormat="1" ht="12">
      <c r="A77" s="154">
        <v>3222</v>
      </c>
      <c r="B77" s="202" t="s">
        <v>103</v>
      </c>
      <c r="C77" s="148">
        <v>60000</v>
      </c>
      <c r="D77" s="148">
        <v>60000</v>
      </c>
      <c r="E77" s="211"/>
      <c r="F77" s="148"/>
      <c r="G77" s="148"/>
      <c r="H77" s="148"/>
      <c r="I77" s="148"/>
      <c r="J77" s="148"/>
      <c r="K77" s="148"/>
      <c r="L77" s="148"/>
    </row>
    <row r="78" spans="1:12" s="149" customFormat="1" ht="12">
      <c r="A78" s="154">
        <v>3222</v>
      </c>
      <c r="B78" s="202" t="s">
        <v>104</v>
      </c>
      <c r="C78" s="148">
        <f>D78+E78+F78+G78+H78+I78+J78</f>
        <v>100000</v>
      </c>
      <c r="D78" s="148">
        <v>100000</v>
      </c>
      <c r="E78" s="211"/>
      <c r="F78" s="148"/>
      <c r="G78" s="148"/>
      <c r="H78" s="148"/>
      <c r="I78" s="148"/>
      <c r="J78" s="148"/>
      <c r="K78" s="148"/>
      <c r="L78" s="148"/>
    </row>
    <row r="79" spans="1:10" ht="12.75">
      <c r="A79" s="260">
        <v>3222</v>
      </c>
      <c r="B79" s="43" t="s">
        <v>105</v>
      </c>
      <c r="C79" s="148">
        <f>D79+E79+F79+G79+H79+I79+J79</f>
        <v>160000</v>
      </c>
      <c r="J79" s="7">
        <v>160000</v>
      </c>
    </row>
    <row r="80" spans="1:4" ht="12.75">
      <c r="A80" s="260"/>
      <c r="C80" s="148"/>
      <c r="D80" s="285"/>
    </row>
    <row r="81" ht="12.75">
      <c r="C81" s="148"/>
    </row>
    <row r="82" spans="1:12" s="291" customFormat="1" ht="60">
      <c r="A82" s="287" t="s">
        <v>110</v>
      </c>
      <c r="B82" s="288" t="s">
        <v>155</v>
      </c>
      <c r="C82" s="289">
        <f t="shared" si="17"/>
        <v>754000</v>
      </c>
      <c r="D82" s="289">
        <f aca="true" t="shared" si="24" ref="D82:J82">D83</f>
        <v>504000</v>
      </c>
      <c r="E82" s="290">
        <f t="shared" si="24"/>
        <v>0</v>
      </c>
      <c r="F82" s="289">
        <f t="shared" si="24"/>
        <v>0</v>
      </c>
      <c r="G82" s="289">
        <f t="shared" si="24"/>
        <v>0</v>
      </c>
      <c r="H82" s="289">
        <f t="shared" si="24"/>
        <v>250000</v>
      </c>
      <c r="I82" s="289">
        <f t="shared" si="24"/>
        <v>0</v>
      </c>
      <c r="J82" s="289">
        <f t="shared" si="24"/>
        <v>0</v>
      </c>
      <c r="K82" s="289">
        <f>C82</f>
        <v>754000</v>
      </c>
      <c r="L82" s="289">
        <f>C82</f>
        <v>754000</v>
      </c>
    </row>
    <row r="83" spans="1:12" s="19" customFormat="1" ht="38.25">
      <c r="A83" s="128">
        <v>42</v>
      </c>
      <c r="B83" s="201" t="s">
        <v>35</v>
      </c>
      <c r="C83" s="130">
        <f t="shared" si="17"/>
        <v>754000</v>
      </c>
      <c r="D83" s="130">
        <f>D84+D88</f>
        <v>504000</v>
      </c>
      <c r="E83" s="210">
        <f aca="true" t="shared" si="25" ref="E83:J83">E84+E88</f>
        <v>0</v>
      </c>
      <c r="F83" s="130">
        <f t="shared" si="25"/>
        <v>0</v>
      </c>
      <c r="G83" s="130">
        <f t="shared" si="25"/>
        <v>0</v>
      </c>
      <c r="H83" s="130">
        <f t="shared" si="25"/>
        <v>250000</v>
      </c>
      <c r="I83" s="130">
        <f t="shared" si="25"/>
        <v>0</v>
      </c>
      <c r="J83" s="130">
        <f t="shared" si="25"/>
        <v>0</v>
      </c>
      <c r="K83" s="130">
        <f>C83</f>
        <v>754000</v>
      </c>
      <c r="L83" s="130">
        <f>C83</f>
        <v>754000</v>
      </c>
    </row>
    <row r="84" spans="1:12" s="9" customFormat="1" ht="12.75">
      <c r="A84" s="107">
        <v>422</v>
      </c>
      <c r="B84" s="203" t="s">
        <v>34</v>
      </c>
      <c r="C84" s="113">
        <f t="shared" si="17"/>
        <v>304000</v>
      </c>
      <c r="D84" s="113">
        <f>SUM(D85:D87)</f>
        <v>54000</v>
      </c>
      <c r="E84" s="212">
        <f aca="true" t="shared" si="26" ref="E84:J84">SUM(E85:E87)</f>
        <v>0</v>
      </c>
      <c r="F84" s="113">
        <f t="shared" si="26"/>
        <v>0</v>
      </c>
      <c r="G84" s="113">
        <f t="shared" si="26"/>
        <v>0</v>
      </c>
      <c r="H84" s="113">
        <f t="shared" si="26"/>
        <v>250000</v>
      </c>
      <c r="I84" s="113">
        <f t="shared" si="26"/>
        <v>0</v>
      </c>
      <c r="J84" s="113">
        <f t="shared" si="26"/>
        <v>0</v>
      </c>
      <c r="K84" s="113"/>
      <c r="L84" s="113"/>
    </row>
    <row r="85" spans="1:12" s="146" customFormat="1" ht="12">
      <c r="A85" s="150">
        <v>4212</v>
      </c>
      <c r="B85" s="204" t="s">
        <v>156</v>
      </c>
      <c r="C85" s="145">
        <f t="shared" si="17"/>
        <v>200000</v>
      </c>
      <c r="D85" s="145">
        <v>0</v>
      </c>
      <c r="E85" s="213"/>
      <c r="F85" s="145"/>
      <c r="G85" s="145"/>
      <c r="H85" s="145">
        <v>200000</v>
      </c>
      <c r="I85" s="145"/>
      <c r="J85" s="145"/>
      <c r="K85" s="145"/>
      <c r="L85" s="145"/>
    </row>
    <row r="86" spans="1:12" s="146" customFormat="1" ht="24">
      <c r="A86" s="150">
        <v>4221</v>
      </c>
      <c r="B86" s="204" t="s">
        <v>157</v>
      </c>
      <c r="C86" s="145">
        <f t="shared" si="17"/>
        <v>100000</v>
      </c>
      <c r="D86" s="145">
        <v>50000</v>
      </c>
      <c r="E86" s="213"/>
      <c r="F86" s="145"/>
      <c r="G86" s="145"/>
      <c r="H86" s="145">
        <v>50000</v>
      </c>
      <c r="I86" s="145"/>
      <c r="J86" s="145"/>
      <c r="K86" s="145"/>
      <c r="L86" s="145"/>
    </row>
    <row r="87" spans="1:12" s="146" customFormat="1" ht="14.25" customHeight="1" thickBot="1">
      <c r="A87" s="200">
        <v>4241</v>
      </c>
      <c r="B87" s="205" t="s">
        <v>158</v>
      </c>
      <c r="C87" s="207">
        <f>D87+E87+F87+G87+H87+I87+J87</f>
        <v>4000</v>
      </c>
      <c r="D87" s="207">
        <v>4000</v>
      </c>
      <c r="E87" s="214"/>
      <c r="F87" s="207"/>
      <c r="G87" s="207"/>
      <c r="H87" s="207"/>
      <c r="I87" s="207"/>
      <c r="J87" s="207"/>
      <c r="K87" s="207"/>
      <c r="L87" s="207"/>
    </row>
    <row r="88" spans="1:12" ht="13.5" thickBot="1">
      <c r="A88" s="41">
        <v>3232</v>
      </c>
      <c r="B88" s="12" t="s">
        <v>126</v>
      </c>
      <c r="C88" s="8">
        <f>D88+E88+F88+G88+H88+I88+J88</f>
        <v>450000</v>
      </c>
      <c r="D88" s="8">
        <v>450000</v>
      </c>
      <c r="E88" s="8"/>
      <c r="F88" s="8"/>
      <c r="G88" s="8"/>
      <c r="H88" s="8"/>
      <c r="I88" s="8"/>
      <c r="J88" s="8"/>
      <c r="K88" s="8"/>
      <c r="L88" s="8"/>
    </row>
    <row r="89" spans="1:12" s="9" customFormat="1" ht="27.75" customHeight="1" thickBot="1">
      <c r="A89" s="222" t="s">
        <v>106</v>
      </c>
      <c r="B89" s="223" t="s">
        <v>109</v>
      </c>
      <c r="C89" s="227">
        <f>C90</f>
        <v>650000</v>
      </c>
      <c r="D89" s="228">
        <f aca="true" t="shared" si="27" ref="D89:L89">D90</f>
        <v>0</v>
      </c>
      <c r="E89" s="228">
        <f t="shared" si="27"/>
        <v>0</v>
      </c>
      <c r="F89" s="228">
        <f t="shared" si="27"/>
        <v>0</v>
      </c>
      <c r="G89" s="228">
        <f t="shared" si="27"/>
        <v>650000</v>
      </c>
      <c r="H89" s="228">
        <f t="shared" si="27"/>
        <v>0</v>
      </c>
      <c r="I89" s="228">
        <f t="shared" si="27"/>
        <v>0</v>
      </c>
      <c r="J89" s="228">
        <f t="shared" si="27"/>
        <v>0</v>
      </c>
      <c r="K89" s="229">
        <f t="shared" si="27"/>
        <v>650000</v>
      </c>
      <c r="L89" s="229">
        <f t="shared" si="27"/>
        <v>650000</v>
      </c>
    </row>
    <row r="90" spans="1:12" s="115" customFormat="1" ht="15">
      <c r="A90" s="238">
        <v>3</v>
      </c>
      <c r="B90" s="239" t="s">
        <v>22</v>
      </c>
      <c r="C90" s="246">
        <f aca="true" t="shared" si="28" ref="C90:C96">D90+E90+F90+G90+H90+I90+J90</f>
        <v>650000</v>
      </c>
      <c r="D90" s="247">
        <f>D91</f>
        <v>0</v>
      </c>
      <c r="E90" s="247">
        <f aca="true" t="shared" si="29" ref="E90:J91">E91</f>
        <v>0</v>
      </c>
      <c r="F90" s="247">
        <f t="shared" si="29"/>
        <v>0</v>
      </c>
      <c r="G90" s="247">
        <f>G91</f>
        <v>650000</v>
      </c>
      <c r="H90" s="247">
        <f t="shared" si="29"/>
        <v>0</v>
      </c>
      <c r="I90" s="247">
        <f t="shared" si="29"/>
        <v>0</v>
      </c>
      <c r="J90" s="247">
        <f t="shared" si="29"/>
        <v>0</v>
      </c>
      <c r="K90" s="244">
        <f>C90</f>
        <v>650000</v>
      </c>
      <c r="L90" s="244">
        <f>C90</f>
        <v>650000</v>
      </c>
    </row>
    <row r="91" spans="1:12" s="9" customFormat="1" ht="12.75">
      <c r="A91" s="107">
        <v>32</v>
      </c>
      <c r="B91" s="109" t="s">
        <v>27</v>
      </c>
      <c r="C91" s="111">
        <f t="shared" si="28"/>
        <v>650000</v>
      </c>
      <c r="D91" s="112">
        <f>D92</f>
        <v>0</v>
      </c>
      <c r="E91" s="112">
        <f t="shared" si="29"/>
        <v>0</v>
      </c>
      <c r="F91" s="112">
        <f t="shared" si="29"/>
        <v>0</v>
      </c>
      <c r="G91" s="111">
        <f>G92+G93+G94+G95+G96</f>
        <v>650000</v>
      </c>
      <c r="H91" s="112">
        <f t="shared" si="29"/>
        <v>0</v>
      </c>
      <c r="I91" s="112">
        <f t="shared" si="29"/>
        <v>0</v>
      </c>
      <c r="J91" s="112">
        <f t="shared" si="29"/>
        <v>0</v>
      </c>
      <c r="K91" s="111">
        <f>C91</f>
        <v>650000</v>
      </c>
      <c r="L91" s="111">
        <f>C91</f>
        <v>650000</v>
      </c>
    </row>
    <row r="92" spans="1:12" s="19" customFormat="1" ht="12.75">
      <c r="A92" s="128">
        <v>322</v>
      </c>
      <c r="B92" s="129" t="s">
        <v>29</v>
      </c>
      <c r="C92" s="130">
        <f t="shared" si="28"/>
        <v>0</v>
      </c>
      <c r="D92" s="131">
        <f aca="true" t="shared" si="30" ref="D92:J92">D96</f>
        <v>0</v>
      </c>
      <c r="E92" s="131">
        <f t="shared" si="30"/>
        <v>0</v>
      </c>
      <c r="F92" s="131">
        <f t="shared" si="30"/>
        <v>0</v>
      </c>
      <c r="G92" s="131">
        <f t="shared" si="30"/>
        <v>0</v>
      </c>
      <c r="H92" s="131">
        <f t="shared" si="30"/>
        <v>0</v>
      </c>
      <c r="I92" s="131">
        <f t="shared" si="30"/>
        <v>0</v>
      </c>
      <c r="J92" s="131">
        <f t="shared" si="30"/>
        <v>0</v>
      </c>
      <c r="K92" s="130"/>
      <c r="L92" s="130"/>
    </row>
    <row r="93" spans="1:12" s="149" customFormat="1" ht="12.75" thickBot="1">
      <c r="A93" s="163">
        <v>3221</v>
      </c>
      <c r="B93" s="164" t="s">
        <v>77</v>
      </c>
      <c r="C93" s="173">
        <f t="shared" si="28"/>
        <v>15000</v>
      </c>
      <c r="D93" s="174"/>
      <c r="E93" s="174"/>
      <c r="F93" s="174"/>
      <c r="G93" s="174">
        <v>15000</v>
      </c>
      <c r="H93" s="174"/>
      <c r="I93" s="174"/>
      <c r="J93" s="174"/>
      <c r="K93" s="158"/>
      <c r="L93" s="158"/>
    </row>
    <row r="94" spans="1:12" s="19" customFormat="1" ht="13.5" thickBot="1">
      <c r="A94" s="265">
        <v>3222</v>
      </c>
      <c r="B94" s="266" t="s">
        <v>107</v>
      </c>
      <c r="C94" s="173">
        <f t="shared" si="28"/>
        <v>15000</v>
      </c>
      <c r="D94" s="263"/>
      <c r="E94" s="263"/>
      <c r="F94" s="263"/>
      <c r="G94" s="267">
        <v>15000</v>
      </c>
      <c r="H94" s="263"/>
      <c r="I94" s="263"/>
      <c r="J94" s="263"/>
      <c r="K94" s="264"/>
      <c r="L94" s="264"/>
    </row>
    <row r="95" spans="1:12" s="19" customFormat="1" ht="26.25" thickBot="1">
      <c r="A95" s="261">
        <v>3231</v>
      </c>
      <c r="B95" s="262" t="s">
        <v>108</v>
      </c>
      <c r="C95" s="173">
        <f t="shared" si="28"/>
        <v>620000</v>
      </c>
      <c r="D95" s="263"/>
      <c r="E95" s="263"/>
      <c r="F95" s="263"/>
      <c r="G95" s="263">
        <v>620000</v>
      </c>
      <c r="H95" s="263"/>
      <c r="I95" s="263"/>
      <c r="J95" s="263"/>
      <c r="K95" s="264"/>
      <c r="L95" s="264"/>
    </row>
    <row r="96" spans="1:12" s="149" customFormat="1" ht="12.75" thickBot="1">
      <c r="A96" s="163">
        <v>3221</v>
      </c>
      <c r="B96" s="164" t="s">
        <v>77</v>
      </c>
      <c r="C96" s="173">
        <f t="shared" si="28"/>
        <v>0</v>
      </c>
      <c r="D96" s="174"/>
      <c r="E96" s="174"/>
      <c r="F96" s="174"/>
      <c r="G96" s="174"/>
      <c r="H96" s="174"/>
      <c r="I96" s="174"/>
      <c r="J96" s="174"/>
      <c r="K96" s="158"/>
      <c r="L96" s="158"/>
    </row>
    <row r="97" spans="1:12" s="149" customFormat="1" ht="12.75" thickBot="1">
      <c r="A97" s="257"/>
      <c r="B97" s="258"/>
      <c r="C97" s="259"/>
      <c r="D97" s="259"/>
      <c r="E97" s="259"/>
      <c r="F97" s="259"/>
      <c r="G97" s="259"/>
      <c r="H97" s="259"/>
      <c r="I97" s="259"/>
      <c r="J97" s="259"/>
      <c r="K97" s="259"/>
      <c r="L97" s="259"/>
    </row>
    <row r="98" spans="1:12" s="9" customFormat="1" ht="32.25" customHeight="1" thickBot="1">
      <c r="A98" s="189"/>
      <c r="B98" s="190" t="s">
        <v>71</v>
      </c>
      <c r="C98" s="197"/>
      <c r="D98" s="198"/>
      <c r="E98" s="206"/>
      <c r="F98" s="206"/>
      <c r="G98" s="206"/>
      <c r="H98" s="206"/>
      <c r="I98" s="206"/>
      <c r="J98" s="208"/>
      <c r="K98" s="199"/>
      <c r="L98" s="199"/>
    </row>
    <row r="99" spans="1:12" s="36" customFormat="1" ht="27" customHeight="1" thickBot="1">
      <c r="A99" s="215" t="s">
        <v>117</v>
      </c>
      <c r="B99" s="216" t="s">
        <v>118</v>
      </c>
      <c r="C99" s="217">
        <f>C100</f>
        <v>0</v>
      </c>
      <c r="D99" s="217">
        <f aca="true" t="shared" si="31" ref="D99:L99">D100</f>
        <v>0</v>
      </c>
      <c r="E99" s="217">
        <f t="shared" si="31"/>
        <v>0</v>
      </c>
      <c r="F99" s="217">
        <f t="shared" si="31"/>
        <v>0</v>
      </c>
      <c r="G99" s="217">
        <f t="shared" si="31"/>
        <v>0</v>
      </c>
      <c r="H99" s="217">
        <f t="shared" si="31"/>
        <v>0</v>
      </c>
      <c r="I99" s="217">
        <f t="shared" si="31"/>
        <v>0</v>
      </c>
      <c r="J99" s="217">
        <f t="shared" si="31"/>
        <v>0</v>
      </c>
      <c r="K99" s="217">
        <f t="shared" si="31"/>
        <v>0</v>
      </c>
      <c r="L99" s="217">
        <f t="shared" si="31"/>
        <v>0</v>
      </c>
    </row>
    <row r="100" spans="1:12" s="115" customFormat="1" ht="15">
      <c r="A100" s="233">
        <v>3</v>
      </c>
      <c r="B100" s="234" t="s">
        <v>22</v>
      </c>
      <c r="C100" s="235">
        <f>D100+E100+F100+G100+H100+I100+J100</f>
        <v>0</v>
      </c>
      <c r="D100" s="236">
        <f aca="true" t="shared" si="32" ref="D100:J100">D101+D109</f>
        <v>0</v>
      </c>
      <c r="E100" s="236">
        <f t="shared" si="32"/>
        <v>0</v>
      </c>
      <c r="F100" s="236">
        <f t="shared" si="32"/>
        <v>0</v>
      </c>
      <c r="G100" s="236">
        <f t="shared" si="32"/>
        <v>0</v>
      </c>
      <c r="H100" s="236">
        <f t="shared" si="32"/>
        <v>0</v>
      </c>
      <c r="I100" s="236">
        <f t="shared" si="32"/>
        <v>0</v>
      </c>
      <c r="J100" s="236">
        <f t="shared" si="32"/>
        <v>0</v>
      </c>
      <c r="K100" s="237">
        <f>C100</f>
        <v>0</v>
      </c>
      <c r="L100" s="237">
        <f>C100</f>
        <v>0</v>
      </c>
    </row>
    <row r="101" spans="1:12" s="9" customFormat="1" ht="12.75">
      <c r="A101" s="107">
        <v>31</v>
      </c>
      <c r="B101" s="109" t="s">
        <v>23</v>
      </c>
      <c r="C101" s="168">
        <f>D101+E101+F101+G101+H101+I101+J101</f>
        <v>0</v>
      </c>
      <c r="D101" s="114">
        <f>D102+D104+D106+D110</f>
        <v>0</v>
      </c>
      <c r="E101" s="114">
        <f aca="true" t="shared" si="33" ref="E101:J101">E102+E106</f>
        <v>0</v>
      </c>
      <c r="F101" s="114">
        <f t="shared" si="33"/>
        <v>0</v>
      </c>
      <c r="G101" s="114">
        <f t="shared" si="33"/>
        <v>0</v>
      </c>
      <c r="H101" s="114">
        <f t="shared" si="33"/>
        <v>0</v>
      </c>
      <c r="I101" s="114">
        <f t="shared" si="33"/>
        <v>0</v>
      </c>
      <c r="J101" s="114">
        <f t="shared" si="33"/>
        <v>0</v>
      </c>
      <c r="K101" s="113">
        <f>C101</f>
        <v>0</v>
      </c>
      <c r="L101" s="113">
        <f>C101</f>
        <v>0</v>
      </c>
    </row>
    <row r="102" spans="1:12" s="9" customFormat="1" ht="12.75">
      <c r="A102" s="107">
        <v>311</v>
      </c>
      <c r="B102" s="109" t="s">
        <v>24</v>
      </c>
      <c r="C102" s="168">
        <f>D102+E102+F102+G102+H102+I102+J102</f>
        <v>0</v>
      </c>
      <c r="D102" s="114">
        <f aca="true" t="shared" si="34" ref="D102:J102">SUM(D103:D103)</f>
        <v>0</v>
      </c>
      <c r="E102" s="114">
        <f t="shared" si="34"/>
        <v>0</v>
      </c>
      <c r="F102" s="114">
        <f t="shared" si="34"/>
        <v>0</v>
      </c>
      <c r="G102" s="114">
        <f t="shared" si="34"/>
        <v>0</v>
      </c>
      <c r="H102" s="114">
        <f t="shared" si="34"/>
        <v>0</v>
      </c>
      <c r="I102" s="114">
        <f t="shared" si="34"/>
        <v>0</v>
      </c>
      <c r="J102" s="114">
        <f t="shared" si="34"/>
        <v>0</v>
      </c>
      <c r="K102" s="113"/>
      <c r="L102" s="113"/>
    </row>
    <row r="103" spans="1:12" s="146" customFormat="1" ht="12.75">
      <c r="A103" s="153">
        <v>3111</v>
      </c>
      <c r="B103" s="159" t="s">
        <v>45</v>
      </c>
      <c r="C103" s="169">
        <f>D103+E103+F103+G103+H103+I103+J103</f>
        <v>0</v>
      </c>
      <c r="D103" s="67">
        <v>0</v>
      </c>
      <c r="E103" s="144"/>
      <c r="F103" s="144"/>
      <c r="G103" s="144"/>
      <c r="H103" s="144"/>
      <c r="I103" s="144"/>
      <c r="J103" s="144"/>
      <c r="K103" s="145"/>
      <c r="L103" s="145"/>
    </row>
    <row r="104" spans="1:12" s="272" customFormat="1" ht="12.75">
      <c r="A104" s="268">
        <v>312</v>
      </c>
      <c r="B104" s="269" t="s">
        <v>25</v>
      </c>
      <c r="C104" s="168">
        <f>D104+E104+F104+G104+H104+I104+J104</f>
        <v>0</v>
      </c>
      <c r="D104" s="114">
        <f>SUM(D105:D105)</f>
        <v>0</v>
      </c>
      <c r="E104" s="270"/>
      <c r="F104" s="270"/>
      <c r="G104" s="270"/>
      <c r="H104" s="270"/>
      <c r="I104" s="270"/>
      <c r="J104" s="270"/>
      <c r="K104" s="271"/>
      <c r="L104" s="271"/>
    </row>
    <row r="105" spans="1:12" s="146" customFormat="1" ht="12.75">
      <c r="A105" s="153">
        <v>3121</v>
      </c>
      <c r="B105" s="159" t="s">
        <v>25</v>
      </c>
      <c r="C105" s="169">
        <v>0</v>
      </c>
      <c r="D105" s="67">
        <v>0</v>
      </c>
      <c r="E105" s="144"/>
      <c r="F105" s="144"/>
      <c r="G105" s="144"/>
      <c r="H105" s="144"/>
      <c r="I105" s="144"/>
      <c r="J105" s="144"/>
      <c r="K105" s="145"/>
      <c r="L105" s="145"/>
    </row>
    <row r="106" spans="1:12" s="9" customFormat="1" ht="12.75">
      <c r="A106" s="107">
        <v>313</v>
      </c>
      <c r="B106" s="109" t="s">
        <v>26</v>
      </c>
      <c r="C106" s="168">
        <f>D106+E106+F106+G106+H106+I106+J106</f>
        <v>0</v>
      </c>
      <c r="D106" s="114">
        <f aca="true" t="shared" si="35" ref="D106:J106">SUM(D107:D108)</f>
        <v>0</v>
      </c>
      <c r="E106" s="114">
        <f t="shared" si="35"/>
        <v>0</v>
      </c>
      <c r="F106" s="114">
        <f t="shared" si="35"/>
        <v>0</v>
      </c>
      <c r="G106" s="114">
        <f t="shared" si="35"/>
        <v>0</v>
      </c>
      <c r="H106" s="114">
        <f t="shared" si="35"/>
        <v>0</v>
      </c>
      <c r="I106" s="114">
        <f t="shared" si="35"/>
        <v>0</v>
      </c>
      <c r="J106" s="114">
        <f t="shared" si="35"/>
        <v>0</v>
      </c>
      <c r="K106" s="113"/>
      <c r="L106" s="113"/>
    </row>
    <row r="107" spans="1:12" s="146" customFormat="1" ht="12">
      <c r="A107" s="153">
        <v>3132</v>
      </c>
      <c r="B107" s="160" t="s">
        <v>47</v>
      </c>
      <c r="C107" s="169">
        <v>0</v>
      </c>
      <c r="D107" s="144">
        <v>0</v>
      </c>
      <c r="E107" s="144"/>
      <c r="F107" s="144"/>
      <c r="G107" s="144"/>
      <c r="H107" s="144"/>
      <c r="I107" s="144"/>
      <c r="J107" s="144"/>
      <c r="K107" s="145"/>
      <c r="L107" s="145"/>
    </row>
    <row r="108" spans="1:12" s="146" customFormat="1" ht="12">
      <c r="A108" s="153">
        <v>3133</v>
      </c>
      <c r="B108" s="160" t="s">
        <v>48</v>
      </c>
      <c r="C108" s="169">
        <v>0</v>
      </c>
      <c r="D108" s="144">
        <v>0</v>
      </c>
      <c r="E108" s="144"/>
      <c r="F108" s="144"/>
      <c r="G108" s="144"/>
      <c r="H108" s="144"/>
      <c r="I108" s="144"/>
      <c r="J108" s="144"/>
      <c r="K108" s="145"/>
      <c r="L108" s="145"/>
    </row>
    <row r="109" spans="1:12" s="9" customFormat="1" ht="12.75">
      <c r="A109" s="107">
        <v>32</v>
      </c>
      <c r="B109" s="109" t="s">
        <v>27</v>
      </c>
      <c r="C109" s="168">
        <f>D109+E109+F109+G109+H109+I109+J109</f>
        <v>0</v>
      </c>
      <c r="D109" s="114">
        <v>0</v>
      </c>
      <c r="E109" s="114">
        <v>0</v>
      </c>
      <c r="F109" s="114">
        <f>F110+F113</f>
        <v>0</v>
      </c>
      <c r="G109" s="114"/>
      <c r="H109" s="114">
        <f>H110+H113</f>
        <v>0</v>
      </c>
      <c r="I109" s="114">
        <f>I110+I113</f>
        <v>0</v>
      </c>
      <c r="J109" s="114">
        <f>J110+J113</f>
        <v>0</v>
      </c>
      <c r="K109" s="113">
        <f>C109</f>
        <v>0</v>
      </c>
      <c r="L109" s="113">
        <f>C109</f>
        <v>0</v>
      </c>
    </row>
    <row r="110" spans="1:12" s="9" customFormat="1" ht="13.5" customHeight="1">
      <c r="A110" s="107">
        <v>321</v>
      </c>
      <c r="B110" s="109" t="s">
        <v>28</v>
      </c>
      <c r="C110" s="168">
        <f>D110+E110+F110+G110+H110+I110+J110</f>
        <v>0</v>
      </c>
      <c r="D110" s="114">
        <f>D111</f>
        <v>0</v>
      </c>
      <c r="E110" s="114">
        <f aca="true" t="shared" si="36" ref="E110:J110">E111</f>
        <v>0</v>
      </c>
      <c r="F110" s="114">
        <f t="shared" si="36"/>
        <v>0</v>
      </c>
      <c r="G110" s="114">
        <f t="shared" si="36"/>
        <v>0</v>
      </c>
      <c r="H110" s="114">
        <f t="shared" si="36"/>
        <v>0</v>
      </c>
      <c r="I110" s="114">
        <f t="shared" si="36"/>
        <v>0</v>
      </c>
      <c r="J110" s="114">
        <f t="shared" si="36"/>
        <v>0</v>
      </c>
      <c r="K110" s="113"/>
      <c r="L110" s="113"/>
    </row>
    <row r="111" spans="1:12" s="146" customFormat="1" ht="11.25" customHeight="1" thickBot="1">
      <c r="A111" s="153">
        <v>3212</v>
      </c>
      <c r="B111" s="161" t="s">
        <v>72</v>
      </c>
      <c r="C111" s="169">
        <v>0</v>
      </c>
      <c r="D111" s="144">
        <v>0</v>
      </c>
      <c r="E111" s="144"/>
      <c r="F111" s="144"/>
      <c r="G111" s="144"/>
      <c r="H111" s="144"/>
      <c r="I111" s="144"/>
      <c r="J111" s="144"/>
      <c r="K111" s="145"/>
      <c r="L111" s="145"/>
    </row>
    <row r="112" spans="1:12" s="36" customFormat="1" ht="27" customHeight="1" thickBot="1">
      <c r="A112" s="215" t="s">
        <v>117</v>
      </c>
      <c r="B112" s="216" t="s">
        <v>119</v>
      </c>
      <c r="C112" s="217">
        <f>C113</f>
        <v>820000</v>
      </c>
      <c r="D112" s="217">
        <f aca="true" t="shared" si="37" ref="D112:L112">D113</f>
        <v>820000</v>
      </c>
      <c r="E112" s="217">
        <f t="shared" si="37"/>
        <v>0</v>
      </c>
      <c r="F112" s="217">
        <f t="shared" si="37"/>
        <v>0</v>
      </c>
      <c r="G112" s="217">
        <f t="shared" si="37"/>
        <v>0</v>
      </c>
      <c r="H112" s="217">
        <f t="shared" si="37"/>
        <v>0</v>
      </c>
      <c r="I112" s="217">
        <f t="shared" si="37"/>
        <v>0</v>
      </c>
      <c r="J112" s="217">
        <f t="shared" si="37"/>
        <v>0</v>
      </c>
      <c r="K112" s="217">
        <f t="shared" si="37"/>
        <v>820000</v>
      </c>
      <c r="L112" s="217">
        <f t="shared" si="37"/>
        <v>820000</v>
      </c>
    </row>
    <row r="113" spans="1:12" s="115" customFormat="1" ht="15">
      <c r="A113" s="233">
        <v>3</v>
      </c>
      <c r="B113" s="234" t="s">
        <v>22</v>
      </c>
      <c r="C113" s="235">
        <f>D113+E113+F113+G113+H113+I113+J113</f>
        <v>820000</v>
      </c>
      <c r="D113" s="236">
        <f aca="true" t="shared" si="38" ref="D113:J113">D114+D122</f>
        <v>820000</v>
      </c>
      <c r="E113" s="236">
        <f t="shared" si="38"/>
        <v>0</v>
      </c>
      <c r="F113" s="236">
        <f t="shared" si="38"/>
        <v>0</v>
      </c>
      <c r="G113" s="236">
        <f t="shared" si="38"/>
        <v>0</v>
      </c>
      <c r="H113" s="236">
        <f t="shared" si="38"/>
        <v>0</v>
      </c>
      <c r="I113" s="236">
        <f t="shared" si="38"/>
        <v>0</v>
      </c>
      <c r="J113" s="236">
        <f t="shared" si="38"/>
        <v>0</v>
      </c>
      <c r="K113" s="237">
        <f>C113</f>
        <v>820000</v>
      </c>
      <c r="L113" s="237">
        <f>C113</f>
        <v>820000</v>
      </c>
    </row>
    <row r="114" spans="1:12" s="9" customFormat="1" ht="12.75">
      <c r="A114" s="107">
        <v>31</v>
      </c>
      <c r="B114" s="109" t="s">
        <v>23</v>
      </c>
      <c r="C114" s="168">
        <f>D114+E114+F114+G114+H114+I114+J114</f>
        <v>820000</v>
      </c>
      <c r="D114" s="114">
        <f>D115+D117+D119+D123</f>
        <v>820000</v>
      </c>
      <c r="E114" s="114">
        <f>E115+E119</f>
        <v>0</v>
      </c>
      <c r="F114" s="114">
        <f>F115+F119</f>
        <v>0</v>
      </c>
      <c r="G114" s="114">
        <f>G115+G117+G119+GG123</f>
        <v>0</v>
      </c>
      <c r="H114" s="114">
        <f>H115+H119</f>
        <v>0</v>
      </c>
      <c r="I114" s="114">
        <f>I115+I119</f>
        <v>0</v>
      </c>
      <c r="J114" s="114">
        <f>J115+J119</f>
        <v>0</v>
      </c>
      <c r="K114" s="113">
        <f>C114</f>
        <v>820000</v>
      </c>
      <c r="L114" s="113">
        <f>C114</f>
        <v>820000</v>
      </c>
    </row>
    <row r="115" spans="1:12" s="9" customFormat="1" ht="12.75">
      <c r="A115" s="107">
        <v>311</v>
      </c>
      <c r="B115" s="302" t="s">
        <v>174</v>
      </c>
      <c r="C115" s="168">
        <f>D115+E115+F115+G115+H115+I115+J115</f>
        <v>650000</v>
      </c>
      <c r="D115" s="114">
        <f aca="true" t="shared" si="39" ref="D115:J115">SUM(D116:D116)</f>
        <v>650000</v>
      </c>
      <c r="E115" s="114">
        <f t="shared" si="39"/>
        <v>0</v>
      </c>
      <c r="F115" s="114">
        <f t="shared" si="39"/>
        <v>0</v>
      </c>
      <c r="G115" s="114">
        <f t="shared" si="39"/>
        <v>0</v>
      </c>
      <c r="H115" s="114">
        <f t="shared" si="39"/>
        <v>0</v>
      </c>
      <c r="I115" s="114">
        <f t="shared" si="39"/>
        <v>0</v>
      </c>
      <c r="J115" s="114">
        <f t="shared" si="39"/>
        <v>0</v>
      </c>
      <c r="K115" s="113"/>
      <c r="L115" s="113"/>
    </row>
    <row r="116" spans="1:12" s="146" customFormat="1" ht="12.75">
      <c r="A116" s="153">
        <v>3111</v>
      </c>
      <c r="B116" s="159" t="s">
        <v>45</v>
      </c>
      <c r="C116" s="169">
        <v>650000</v>
      </c>
      <c r="D116" s="67">
        <v>650000</v>
      </c>
      <c r="E116" s="144"/>
      <c r="F116" s="144"/>
      <c r="G116" s="144"/>
      <c r="H116" s="144"/>
      <c r="I116" s="144"/>
      <c r="J116" s="144"/>
      <c r="K116" s="145"/>
      <c r="L116" s="145"/>
    </row>
    <row r="117" spans="1:12" s="272" customFormat="1" ht="12.75">
      <c r="A117" s="268">
        <v>312</v>
      </c>
      <c r="B117" s="269" t="s">
        <v>25</v>
      </c>
      <c r="C117" s="168">
        <f>D117+E117+F117+G117+H117+I117+J117</f>
        <v>50000</v>
      </c>
      <c r="D117" s="114">
        <f>SUM(D118:D118)</f>
        <v>50000</v>
      </c>
      <c r="E117" s="270"/>
      <c r="F117" s="270"/>
      <c r="G117" s="114">
        <f>SUM(G118:G118)</f>
        <v>0</v>
      </c>
      <c r="H117" s="270"/>
      <c r="I117" s="270"/>
      <c r="J117" s="270"/>
      <c r="K117" s="271"/>
      <c r="L117" s="271"/>
    </row>
    <row r="118" spans="1:12" s="146" customFormat="1" ht="12.75">
      <c r="A118" s="153">
        <v>3121</v>
      </c>
      <c r="B118" s="159" t="s">
        <v>25</v>
      </c>
      <c r="C118" s="169">
        <v>50000</v>
      </c>
      <c r="D118" s="67">
        <v>50000</v>
      </c>
      <c r="E118" s="144"/>
      <c r="F118" s="144"/>
      <c r="G118" s="144"/>
      <c r="H118" s="144"/>
      <c r="I118" s="144"/>
      <c r="J118" s="144"/>
      <c r="K118" s="145"/>
      <c r="L118" s="145"/>
    </row>
    <row r="119" spans="1:12" s="9" customFormat="1" ht="12.75">
      <c r="A119" s="107">
        <v>313</v>
      </c>
      <c r="B119" s="109" t="s">
        <v>26</v>
      </c>
      <c r="C119" s="168">
        <f>D119+E119+F119+G119+H119+I119+J119</f>
        <v>110000</v>
      </c>
      <c r="D119" s="114">
        <f aca="true" t="shared" si="40" ref="D119:J119">SUM(D120:D121)</f>
        <v>110000</v>
      </c>
      <c r="E119" s="114">
        <f t="shared" si="40"/>
        <v>0</v>
      </c>
      <c r="F119" s="114">
        <f t="shared" si="40"/>
        <v>0</v>
      </c>
      <c r="G119" s="114">
        <f t="shared" si="40"/>
        <v>0</v>
      </c>
      <c r="H119" s="114">
        <f t="shared" si="40"/>
        <v>0</v>
      </c>
      <c r="I119" s="114">
        <f t="shared" si="40"/>
        <v>0</v>
      </c>
      <c r="J119" s="114">
        <f t="shared" si="40"/>
        <v>0</v>
      </c>
      <c r="K119" s="113"/>
      <c r="L119" s="113"/>
    </row>
    <row r="120" spans="1:12" s="146" customFormat="1" ht="12">
      <c r="A120" s="153">
        <v>3132</v>
      </c>
      <c r="B120" s="160" t="s">
        <v>47</v>
      </c>
      <c r="C120" s="169">
        <v>110000</v>
      </c>
      <c r="D120" s="144">
        <v>110000</v>
      </c>
      <c r="E120" s="144"/>
      <c r="F120" s="144"/>
      <c r="G120" s="144"/>
      <c r="H120" s="144"/>
      <c r="I120" s="144"/>
      <c r="J120" s="144"/>
      <c r="K120" s="145"/>
      <c r="L120" s="145"/>
    </row>
    <row r="121" spans="1:12" s="146" customFormat="1" ht="12">
      <c r="A121" s="153">
        <v>3133</v>
      </c>
      <c r="B121" s="160" t="s">
        <v>48</v>
      </c>
      <c r="C121" s="169">
        <v>0</v>
      </c>
      <c r="D121" s="144">
        <v>0</v>
      </c>
      <c r="E121" s="144"/>
      <c r="F121" s="144"/>
      <c r="G121" s="144">
        <v>0</v>
      </c>
      <c r="H121" s="144"/>
      <c r="I121" s="144"/>
      <c r="J121" s="144"/>
      <c r="K121" s="145"/>
      <c r="L121" s="145"/>
    </row>
    <row r="122" spans="1:12" s="9" customFormat="1" ht="12.75">
      <c r="A122" s="107">
        <v>32</v>
      </c>
      <c r="B122" s="109" t="s">
        <v>27</v>
      </c>
      <c r="C122" s="168">
        <f>D122+E122+F122+G122+H122+I122+J122</f>
        <v>0</v>
      </c>
      <c r="D122" s="114">
        <v>0</v>
      </c>
      <c r="E122" s="114">
        <v>0</v>
      </c>
      <c r="F122" s="114">
        <f>F123+F125</f>
        <v>0</v>
      </c>
      <c r="G122" s="114">
        <f>G123</f>
        <v>0</v>
      </c>
      <c r="H122" s="114">
        <f>H123+H125</f>
        <v>0</v>
      </c>
      <c r="I122" s="114">
        <f>I123+I125</f>
        <v>0</v>
      </c>
      <c r="J122" s="114">
        <f>J123+J125</f>
        <v>0</v>
      </c>
      <c r="K122" s="113">
        <f>C122</f>
        <v>0</v>
      </c>
      <c r="L122" s="113">
        <f>C122</f>
        <v>0</v>
      </c>
    </row>
    <row r="123" spans="1:12" s="9" customFormat="1" ht="13.5" customHeight="1">
      <c r="A123" s="107">
        <v>321</v>
      </c>
      <c r="B123" s="109" t="s">
        <v>28</v>
      </c>
      <c r="C123" s="168">
        <f>D123+E123+F123+G123+H123+I123+J123</f>
        <v>10000</v>
      </c>
      <c r="D123" s="114">
        <f>D124</f>
        <v>10000</v>
      </c>
      <c r="E123" s="114">
        <f aca="true" t="shared" si="41" ref="E123:J123">E124</f>
        <v>0</v>
      </c>
      <c r="F123" s="114">
        <f t="shared" si="41"/>
        <v>0</v>
      </c>
      <c r="G123" s="114">
        <f t="shared" si="41"/>
        <v>0</v>
      </c>
      <c r="H123" s="114">
        <f t="shared" si="41"/>
        <v>0</v>
      </c>
      <c r="I123" s="114">
        <f t="shared" si="41"/>
        <v>0</v>
      </c>
      <c r="J123" s="114">
        <f t="shared" si="41"/>
        <v>0</v>
      </c>
      <c r="K123" s="113"/>
      <c r="L123" s="113"/>
    </row>
    <row r="124" spans="1:12" s="146" customFormat="1" ht="11.25" customHeight="1" thickBot="1">
      <c r="A124" s="153">
        <v>3212</v>
      </c>
      <c r="B124" s="161" t="s">
        <v>72</v>
      </c>
      <c r="C124" s="169">
        <v>10000</v>
      </c>
      <c r="D124" s="144">
        <v>10000</v>
      </c>
      <c r="E124" s="144"/>
      <c r="F124" s="144"/>
      <c r="G124" s="144"/>
      <c r="H124" s="144"/>
      <c r="I124" s="144"/>
      <c r="J124" s="144"/>
      <c r="K124" s="145"/>
      <c r="L124" s="145"/>
    </row>
    <row r="125" spans="1:12" s="36" customFormat="1" ht="27" customHeight="1" thickBot="1">
      <c r="A125" s="215" t="s">
        <v>117</v>
      </c>
      <c r="B125" s="216" t="s">
        <v>169</v>
      </c>
      <c r="C125" s="217">
        <f>C126</f>
        <v>163000</v>
      </c>
      <c r="D125" s="217">
        <f aca="true" t="shared" si="42" ref="D125:L125">D126</f>
        <v>163000</v>
      </c>
      <c r="E125" s="217">
        <f t="shared" si="42"/>
        <v>0</v>
      </c>
      <c r="F125" s="217">
        <f t="shared" si="42"/>
        <v>0</v>
      </c>
      <c r="G125" s="217">
        <f t="shared" si="42"/>
        <v>0</v>
      </c>
      <c r="H125" s="217">
        <f t="shared" si="42"/>
        <v>0</v>
      </c>
      <c r="I125" s="217">
        <f t="shared" si="42"/>
        <v>0</v>
      </c>
      <c r="J125" s="217">
        <f t="shared" si="42"/>
        <v>0</v>
      </c>
      <c r="K125" s="217">
        <f t="shared" si="42"/>
        <v>163000</v>
      </c>
      <c r="L125" s="217">
        <f t="shared" si="42"/>
        <v>163000</v>
      </c>
    </row>
    <row r="126" spans="1:12" s="115" customFormat="1" ht="15">
      <c r="A126" s="233">
        <v>3</v>
      </c>
      <c r="B126" s="234" t="s">
        <v>22</v>
      </c>
      <c r="C126" s="235">
        <f>D126+E126+F126+G126+H126+I126+J126</f>
        <v>163000</v>
      </c>
      <c r="D126" s="236">
        <f aca="true" t="shared" si="43" ref="D126:J126">D127+D135</f>
        <v>163000</v>
      </c>
      <c r="E126" s="236">
        <f t="shared" si="43"/>
        <v>0</v>
      </c>
      <c r="F126" s="236">
        <f t="shared" si="43"/>
        <v>0</v>
      </c>
      <c r="G126" s="236">
        <f t="shared" si="43"/>
        <v>0</v>
      </c>
      <c r="H126" s="236">
        <f t="shared" si="43"/>
        <v>0</v>
      </c>
      <c r="I126" s="236">
        <f t="shared" si="43"/>
        <v>0</v>
      </c>
      <c r="J126" s="236">
        <f t="shared" si="43"/>
        <v>0</v>
      </c>
      <c r="K126" s="237">
        <f>C126</f>
        <v>163000</v>
      </c>
      <c r="L126" s="237">
        <f>C126</f>
        <v>163000</v>
      </c>
    </row>
    <row r="127" spans="1:12" s="9" customFormat="1" ht="12.75">
      <c r="A127" s="107">
        <v>31</v>
      </c>
      <c r="B127" s="109" t="s">
        <v>23</v>
      </c>
      <c r="C127" s="168">
        <f>D127+E127+F127+G127+H127+I127+J127</f>
        <v>163000</v>
      </c>
      <c r="D127" s="114">
        <f>D128+D130+D132+D136</f>
        <v>163000</v>
      </c>
      <c r="E127" s="114">
        <f>E128+E132</f>
        <v>0</v>
      </c>
      <c r="F127" s="114">
        <f>F128+F132</f>
        <v>0</v>
      </c>
      <c r="G127" s="114">
        <f>G128+G130+G132+GG136</f>
        <v>0</v>
      </c>
      <c r="H127" s="114">
        <f>H128+H132</f>
        <v>0</v>
      </c>
      <c r="I127" s="114">
        <f>I128+I132</f>
        <v>0</v>
      </c>
      <c r="J127" s="114">
        <f>J128+J132</f>
        <v>0</v>
      </c>
      <c r="K127" s="113">
        <f>C127</f>
        <v>163000</v>
      </c>
      <c r="L127" s="113">
        <f>C127</f>
        <v>163000</v>
      </c>
    </row>
    <row r="128" spans="1:12" s="9" customFormat="1" ht="12.75">
      <c r="A128" s="107">
        <v>311</v>
      </c>
      <c r="B128" s="109" t="s">
        <v>24</v>
      </c>
      <c r="C128" s="168">
        <f>D128+E128+F128+G128+H128+I128+J128</f>
        <v>130000</v>
      </c>
      <c r="D128" s="114">
        <f aca="true" t="shared" si="44" ref="D128:J128">SUM(D129:D129)</f>
        <v>130000</v>
      </c>
      <c r="E128" s="114">
        <f t="shared" si="44"/>
        <v>0</v>
      </c>
      <c r="F128" s="114">
        <f t="shared" si="44"/>
        <v>0</v>
      </c>
      <c r="G128" s="114">
        <f t="shared" si="44"/>
        <v>0</v>
      </c>
      <c r="H128" s="114">
        <f t="shared" si="44"/>
        <v>0</v>
      </c>
      <c r="I128" s="114">
        <f t="shared" si="44"/>
        <v>0</v>
      </c>
      <c r="J128" s="114">
        <f t="shared" si="44"/>
        <v>0</v>
      </c>
      <c r="K128" s="113"/>
      <c r="L128" s="113"/>
    </row>
    <row r="129" spans="1:12" s="146" customFormat="1" ht="12.75">
      <c r="A129" s="153">
        <v>3111</v>
      </c>
      <c r="B129" s="159" t="s">
        <v>45</v>
      </c>
      <c r="C129" s="169">
        <v>130000</v>
      </c>
      <c r="D129" s="67">
        <v>130000</v>
      </c>
      <c r="E129" s="144"/>
      <c r="F129" s="144"/>
      <c r="G129" s="144">
        <v>0</v>
      </c>
      <c r="H129" s="144"/>
      <c r="I129" s="144"/>
      <c r="J129" s="144"/>
      <c r="K129" s="145"/>
      <c r="L129" s="145"/>
    </row>
    <row r="130" spans="1:12" s="272" customFormat="1" ht="12.75">
      <c r="A130" s="268">
        <v>312</v>
      </c>
      <c r="B130" s="269" t="s">
        <v>25</v>
      </c>
      <c r="C130" s="168">
        <f>D130+E130+F130+G130+H130+I130+J130</f>
        <v>5000</v>
      </c>
      <c r="D130" s="114">
        <f>SUM(D131:D131)</f>
        <v>5000</v>
      </c>
      <c r="E130" s="270"/>
      <c r="F130" s="270"/>
      <c r="G130" s="114">
        <f>SUM(G131:G131)</f>
        <v>0</v>
      </c>
      <c r="H130" s="270"/>
      <c r="I130" s="270"/>
      <c r="J130" s="270"/>
      <c r="K130" s="271"/>
      <c r="L130" s="271"/>
    </row>
    <row r="131" spans="1:12" s="146" customFormat="1" ht="12.75">
      <c r="A131" s="153">
        <v>3121</v>
      </c>
      <c r="B131" s="159" t="s">
        <v>25</v>
      </c>
      <c r="C131" s="169">
        <v>5000</v>
      </c>
      <c r="D131" s="67">
        <v>5000</v>
      </c>
      <c r="E131" s="144"/>
      <c r="F131" s="144"/>
      <c r="G131" s="144">
        <v>0</v>
      </c>
      <c r="H131" s="144"/>
      <c r="I131" s="144"/>
      <c r="J131" s="144"/>
      <c r="K131" s="145"/>
      <c r="L131" s="145"/>
    </row>
    <row r="132" spans="1:12" s="9" customFormat="1" ht="12.75">
      <c r="A132" s="107">
        <v>313</v>
      </c>
      <c r="B132" s="109" t="s">
        <v>26</v>
      </c>
      <c r="C132" s="168">
        <f>D132+E132+F132+G132+H132+I132+J132</f>
        <v>20000</v>
      </c>
      <c r="D132" s="114">
        <f aca="true" t="shared" si="45" ref="D132:J132">SUM(D133:D134)</f>
        <v>20000</v>
      </c>
      <c r="E132" s="114">
        <f t="shared" si="45"/>
        <v>0</v>
      </c>
      <c r="F132" s="114">
        <f t="shared" si="45"/>
        <v>0</v>
      </c>
      <c r="G132" s="114">
        <f t="shared" si="45"/>
        <v>0</v>
      </c>
      <c r="H132" s="114">
        <f t="shared" si="45"/>
        <v>0</v>
      </c>
      <c r="I132" s="114">
        <f t="shared" si="45"/>
        <v>0</v>
      </c>
      <c r="J132" s="114">
        <f t="shared" si="45"/>
        <v>0</v>
      </c>
      <c r="K132" s="113"/>
      <c r="L132" s="113"/>
    </row>
    <row r="133" spans="1:12" s="146" customFormat="1" ht="12">
      <c r="A133" s="153">
        <v>3132</v>
      </c>
      <c r="B133" s="160" t="s">
        <v>142</v>
      </c>
      <c r="C133" s="169"/>
      <c r="D133" s="144">
        <v>0</v>
      </c>
      <c r="E133" s="144"/>
      <c r="F133" s="144"/>
      <c r="G133" s="144">
        <v>0</v>
      </c>
      <c r="H133" s="144"/>
      <c r="I133" s="144"/>
      <c r="J133" s="144"/>
      <c r="K133" s="145"/>
      <c r="L133" s="145"/>
    </row>
    <row r="134" spans="1:12" s="146" customFormat="1" ht="12">
      <c r="A134" s="153">
        <v>3133</v>
      </c>
      <c r="B134" s="160" t="s">
        <v>48</v>
      </c>
      <c r="C134" s="169">
        <v>20000</v>
      </c>
      <c r="D134" s="144">
        <v>20000</v>
      </c>
      <c r="E134" s="144"/>
      <c r="F134" s="144"/>
      <c r="G134" s="144">
        <v>0</v>
      </c>
      <c r="H134" s="144"/>
      <c r="I134" s="144"/>
      <c r="J134" s="144"/>
      <c r="K134" s="145"/>
      <c r="L134" s="145"/>
    </row>
    <row r="135" spans="1:12" s="9" customFormat="1" ht="12.75">
      <c r="A135" s="107">
        <v>32</v>
      </c>
      <c r="B135" s="109" t="s">
        <v>27</v>
      </c>
      <c r="C135" s="168">
        <f aca="true" t="shared" si="46" ref="C135:C140">D135+E135+F135+G135+H135+I135+J135</f>
        <v>0</v>
      </c>
      <c r="D135" s="114">
        <v>0</v>
      </c>
      <c r="E135" s="114">
        <v>0</v>
      </c>
      <c r="F135" s="114">
        <f>F136+F138</f>
        <v>0</v>
      </c>
      <c r="G135" s="114">
        <f>G136+G138+G140</f>
        <v>0</v>
      </c>
      <c r="H135" s="114">
        <f>H136+H138</f>
        <v>0</v>
      </c>
      <c r="I135" s="114">
        <f>I136+I138</f>
        <v>0</v>
      </c>
      <c r="J135" s="114">
        <f>J136+J138</f>
        <v>0</v>
      </c>
      <c r="K135" s="113">
        <f>C135</f>
        <v>0</v>
      </c>
      <c r="L135" s="113">
        <f>C135</f>
        <v>0</v>
      </c>
    </row>
    <row r="136" spans="1:12" s="9" customFormat="1" ht="13.5" customHeight="1">
      <c r="A136" s="107">
        <v>321</v>
      </c>
      <c r="B136" s="109" t="s">
        <v>28</v>
      </c>
      <c r="C136" s="168">
        <f t="shared" si="46"/>
        <v>8000</v>
      </c>
      <c r="D136" s="114">
        <f aca="true" t="shared" si="47" ref="D136:J136">D137</f>
        <v>8000</v>
      </c>
      <c r="E136" s="114">
        <f t="shared" si="47"/>
        <v>0</v>
      </c>
      <c r="F136" s="114">
        <f t="shared" si="47"/>
        <v>0</v>
      </c>
      <c r="G136" s="114">
        <f t="shared" si="47"/>
        <v>0</v>
      </c>
      <c r="H136" s="114">
        <f t="shared" si="47"/>
        <v>0</v>
      </c>
      <c r="I136" s="114">
        <f t="shared" si="47"/>
        <v>0</v>
      </c>
      <c r="J136" s="114">
        <f t="shared" si="47"/>
        <v>0</v>
      </c>
      <c r="K136" s="113"/>
      <c r="L136" s="113"/>
    </row>
    <row r="137" spans="1:12" s="146" customFormat="1" ht="11.25" customHeight="1">
      <c r="A137" s="153">
        <v>3212</v>
      </c>
      <c r="B137" s="161" t="s">
        <v>72</v>
      </c>
      <c r="C137" s="169">
        <v>8000</v>
      </c>
      <c r="D137" s="144">
        <v>8000</v>
      </c>
      <c r="E137" s="144"/>
      <c r="F137" s="144"/>
      <c r="G137" s="144">
        <v>0</v>
      </c>
      <c r="H137" s="144"/>
      <c r="I137" s="144"/>
      <c r="J137" s="144"/>
      <c r="K137" s="145"/>
      <c r="L137" s="145"/>
    </row>
    <row r="138" spans="1:12" s="9" customFormat="1" ht="12.75">
      <c r="A138" s="277">
        <v>322</v>
      </c>
      <c r="B138" s="280" t="s">
        <v>121</v>
      </c>
      <c r="C138" s="168">
        <f t="shared" si="46"/>
        <v>0</v>
      </c>
      <c r="D138" s="281"/>
      <c r="E138" s="281"/>
      <c r="F138" s="281"/>
      <c r="G138" s="114">
        <f>G139</f>
        <v>0</v>
      </c>
      <c r="H138" s="281"/>
      <c r="I138" s="281"/>
      <c r="J138" s="281"/>
      <c r="K138" s="282"/>
      <c r="L138" s="282"/>
    </row>
    <row r="139" spans="1:12" s="146" customFormat="1" ht="12">
      <c r="A139" s="184">
        <v>3222</v>
      </c>
      <c r="B139" s="185" t="s">
        <v>120</v>
      </c>
      <c r="C139" s="186"/>
      <c r="D139" s="187"/>
      <c r="E139" s="187"/>
      <c r="F139" s="187"/>
      <c r="G139" s="187">
        <v>0</v>
      </c>
      <c r="H139" s="187"/>
      <c r="I139" s="187"/>
      <c r="J139" s="187"/>
      <c r="K139" s="188"/>
      <c r="L139" s="188"/>
    </row>
    <row r="140" spans="1:12" s="146" customFormat="1" ht="12.75">
      <c r="A140" s="184">
        <v>323</v>
      </c>
      <c r="B140" s="185" t="s">
        <v>30</v>
      </c>
      <c r="C140" s="168">
        <f t="shared" si="46"/>
        <v>0</v>
      </c>
      <c r="D140" s="187"/>
      <c r="E140" s="187"/>
      <c r="F140" s="187"/>
      <c r="G140" s="114">
        <f>G141</f>
        <v>0</v>
      </c>
      <c r="H140" s="187"/>
      <c r="I140" s="187"/>
      <c r="J140" s="187"/>
      <c r="K140" s="188"/>
      <c r="L140" s="188"/>
    </row>
    <row r="141" spans="1:12" s="146" customFormat="1" ht="12.75" thickBot="1">
      <c r="A141" s="184">
        <v>3231</v>
      </c>
      <c r="B141" s="185" t="s">
        <v>122</v>
      </c>
      <c r="C141" s="186"/>
      <c r="D141" s="187"/>
      <c r="E141" s="187"/>
      <c r="F141" s="187"/>
      <c r="G141" s="187">
        <v>0</v>
      </c>
      <c r="H141" s="187"/>
      <c r="I141" s="187"/>
      <c r="J141" s="187"/>
      <c r="K141" s="188"/>
      <c r="L141" s="188"/>
    </row>
    <row r="142" spans="1:12" s="36" customFormat="1" ht="27" customHeight="1" thickBot="1">
      <c r="A142" s="215" t="s">
        <v>116</v>
      </c>
      <c r="B142" s="216" t="s">
        <v>123</v>
      </c>
      <c r="C142" s="217">
        <f>C143</f>
        <v>201000</v>
      </c>
      <c r="D142" s="217">
        <f aca="true" t="shared" si="48" ref="D142:L142">D143</f>
        <v>0</v>
      </c>
      <c r="E142" s="217">
        <f t="shared" si="48"/>
        <v>0</v>
      </c>
      <c r="F142" s="217">
        <f t="shared" si="48"/>
        <v>40000</v>
      </c>
      <c r="G142" s="217">
        <f t="shared" si="48"/>
        <v>0</v>
      </c>
      <c r="H142" s="217">
        <f t="shared" si="48"/>
        <v>0</v>
      </c>
      <c r="I142" s="217">
        <f t="shared" si="48"/>
        <v>0</v>
      </c>
      <c r="J142" s="217">
        <f t="shared" si="48"/>
        <v>161000</v>
      </c>
      <c r="K142" s="217">
        <f t="shared" si="48"/>
        <v>201000</v>
      </c>
      <c r="L142" s="217">
        <f t="shared" si="48"/>
        <v>201000</v>
      </c>
    </row>
    <row r="143" spans="1:12" s="115" customFormat="1" ht="15">
      <c r="A143" s="233">
        <v>3</v>
      </c>
      <c r="B143" s="234" t="s">
        <v>22</v>
      </c>
      <c r="C143" s="235">
        <f>D143+E143+F143+G143+H143+I143+J143</f>
        <v>201000</v>
      </c>
      <c r="D143" s="236">
        <f aca="true" t="shared" si="49" ref="D143:J143">D144+D152</f>
        <v>0</v>
      </c>
      <c r="E143" s="236">
        <f t="shared" si="49"/>
        <v>0</v>
      </c>
      <c r="F143" s="236">
        <f t="shared" si="49"/>
        <v>40000</v>
      </c>
      <c r="G143" s="236">
        <f>G144+G152+G154</f>
        <v>0</v>
      </c>
      <c r="H143" s="236">
        <f t="shared" si="49"/>
        <v>0</v>
      </c>
      <c r="I143" s="236">
        <f t="shared" si="49"/>
        <v>0</v>
      </c>
      <c r="J143" s="236">
        <f t="shared" si="49"/>
        <v>161000</v>
      </c>
      <c r="K143" s="237">
        <f>C143</f>
        <v>201000</v>
      </c>
      <c r="L143" s="237">
        <f>C143</f>
        <v>201000</v>
      </c>
    </row>
    <row r="144" spans="1:12" s="9" customFormat="1" ht="12.75">
      <c r="A144" s="107">
        <v>31</v>
      </c>
      <c r="B144" s="109" t="s">
        <v>23</v>
      </c>
      <c r="C144" s="168">
        <f>D144+E144+F144+G144+H144+I144+J144</f>
        <v>155000</v>
      </c>
      <c r="D144" s="114">
        <f>D145+D147+D149+D153</f>
        <v>0</v>
      </c>
      <c r="E144" s="114">
        <f>E145+E149</f>
        <v>0</v>
      </c>
      <c r="F144" s="114">
        <f>F145+F149</f>
        <v>0</v>
      </c>
      <c r="G144" s="114">
        <f>G145+G147+G149+GG153</f>
        <v>0</v>
      </c>
      <c r="H144" s="114">
        <f>H145+H149</f>
        <v>0</v>
      </c>
      <c r="I144" s="114">
        <f>I145+I149</f>
        <v>0</v>
      </c>
      <c r="J144" s="114">
        <f>J145+J147+J149</f>
        <v>155000</v>
      </c>
      <c r="K144" s="113">
        <f>C144</f>
        <v>155000</v>
      </c>
      <c r="L144" s="113">
        <f>C144</f>
        <v>155000</v>
      </c>
    </row>
    <row r="145" spans="1:12" s="9" customFormat="1" ht="12.75">
      <c r="A145" s="107">
        <v>311</v>
      </c>
      <c r="B145" s="109" t="s">
        <v>24</v>
      </c>
      <c r="C145" s="168">
        <f>D145+E145+F145+G145+H145+I145+J145</f>
        <v>130000</v>
      </c>
      <c r="D145" s="114">
        <f aca="true" t="shared" si="50" ref="D145:J145">SUM(D146:D146)</f>
        <v>0</v>
      </c>
      <c r="E145" s="114">
        <f t="shared" si="50"/>
        <v>0</v>
      </c>
      <c r="F145" s="114">
        <f t="shared" si="50"/>
        <v>0</v>
      </c>
      <c r="G145" s="114">
        <f t="shared" si="50"/>
        <v>0</v>
      </c>
      <c r="H145" s="114">
        <f t="shared" si="50"/>
        <v>0</v>
      </c>
      <c r="I145" s="114">
        <f t="shared" si="50"/>
        <v>0</v>
      </c>
      <c r="J145" s="114">
        <f t="shared" si="50"/>
        <v>130000</v>
      </c>
      <c r="K145" s="113"/>
      <c r="L145" s="113"/>
    </row>
    <row r="146" spans="1:12" s="146" customFormat="1" ht="12.75">
      <c r="A146" s="153">
        <v>3111</v>
      </c>
      <c r="B146" s="159" t="s">
        <v>45</v>
      </c>
      <c r="C146" s="169">
        <v>130000</v>
      </c>
      <c r="D146" s="67">
        <v>0</v>
      </c>
      <c r="E146" s="144"/>
      <c r="F146" s="144"/>
      <c r="G146" s="144"/>
      <c r="H146" s="144"/>
      <c r="I146" s="144"/>
      <c r="J146" s="144">
        <v>130000</v>
      </c>
      <c r="K146" s="145"/>
      <c r="L146" s="145"/>
    </row>
    <row r="147" spans="1:12" s="272" customFormat="1" ht="12.75">
      <c r="A147" s="268">
        <v>312</v>
      </c>
      <c r="B147" s="269" t="s">
        <v>25</v>
      </c>
      <c r="C147" s="168">
        <f>D147+E147+F147+G147+H147+I147+J147</f>
        <v>5000</v>
      </c>
      <c r="D147" s="114">
        <f>SUM(D148:D148)</f>
        <v>0</v>
      </c>
      <c r="E147" s="270"/>
      <c r="F147" s="270"/>
      <c r="G147" s="114">
        <f>SUM(G148:G148)</f>
        <v>0</v>
      </c>
      <c r="H147" s="270"/>
      <c r="I147" s="270"/>
      <c r="J147" s="114">
        <f>SUM(J148:J148)</f>
        <v>5000</v>
      </c>
      <c r="K147" s="271"/>
      <c r="L147" s="271"/>
    </row>
    <row r="148" spans="1:12" s="146" customFormat="1" ht="12.75">
      <c r="A148" s="153">
        <v>3121</v>
      </c>
      <c r="B148" s="159" t="s">
        <v>25</v>
      </c>
      <c r="C148" s="169">
        <v>5000</v>
      </c>
      <c r="D148" s="67">
        <v>0</v>
      </c>
      <c r="E148" s="144"/>
      <c r="F148" s="144"/>
      <c r="G148" s="144"/>
      <c r="H148" s="144"/>
      <c r="I148" s="144"/>
      <c r="J148" s="144">
        <v>5000</v>
      </c>
      <c r="K148" s="145"/>
      <c r="L148" s="145"/>
    </row>
    <row r="149" spans="1:12" s="9" customFormat="1" ht="12.75">
      <c r="A149" s="107">
        <v>313</v>
      </c>
      <c r="B149" s="109" t="s">
        <v>26</v>
      </c>
      <c r="C149" s="168">
        <f>D149+E149+F149+G149+H149+I149+J149</f>
        <v>20000</v>
      </c>
      <c r="D149" s="114">
        <f aca="true" t="shared" si="51" ref="D149:J149">SUM(D150:D151)</f>
        <v>0</v>
      </c>
      <c r="E149" s="114">
        <f t="shared" si="51"/>
        <v>0</v>
      </c>
      <c r="F149" s="114">
        <f t="shared" si="51"/>
        <v>0</v>
      </c>
      <c r="G149" s="114">
        <f t="shared" si="51"/>
        <v>0</v>
      </c>
      <c r="H149" s="114">
        <f t="shared" si="51"/>
        <v>0</v>
      </c>
      <c r="I149" s="114">
        <f t="shared" si="51"/>
        <v>0</v>
      </c>
      <c r="J149" s="114">
        <f t="shared" si="51"/>
        <v>20000</v>
      </c>
      <c r="K149" s="113"/>
      <c r="L149" s="113"/>
    </row>
    <row r="150" spans="1:12" s="146" customFormat="1" ht="12">
      <c r="A150" s="153">
        <v>3132</v>
      </c>
      <c r="B150" s="160" t="s">
        <v>47</v>
      </c>
      <c r="C150" s="169">
        <v>20000</v>
      </c>
      <c r="D150" s="144">
        <v>0</v>
      </c>
      <c r="E150" s="144"/>
      <c r="F150" s="144"/>
      <c r="G150" s="144"/>
      <c r="H150" s="144"/>
      <c r="I150" s="144"/>
      <c r="J150" s="144">
        <v>20000</v>
      </c>
      <c r="K150" s="145"/>
      <c r="L150" s="145"/>
    </row>
    <row r="151" spans="1:12" s="146" customFormat="1" ht="12">
      <c r="A151" s="153">
        <v>3133</v>
      </c>
      <c r="B151" s="160" t="s">
        <v>48</v>
      </c>
      <c r="C151" s="169">
        <v>0</v>
      </c>
      <c r="D151" s="144">
        <v>0</v>
      </c>
      <c r="E151" s="144"/>
      <c r="F151" s="144"/>
      <c r="G151" s="144">
        <v>0</v>
      </c>
      <c r="H151" s="144"/>
      <c r="I151" s="144"/>
      <c r="J151" s="144"/>
      <c r="K151" s="145"/>
      <c r="L151" s="145"/>
    </row>
    <row r="152" spans="1:12" s="9" customFormat="1" ht="12.75">
      <c r="A152" s="107">
        <v>32</v>
      </c>
      <c r="B152" s="109" t="s">
        <v>27</v>
      </c>
      <c r="C152" s="168">
        <f>D152+E152+F152+G152+H152+I152+J152</f>
        <v>46000</v>
      </c>
      <c r="D152" s="114">
        <v>0</v>
      </c>
      <c r="E152" s="114">
        <v>0</v>
      </c>
      <c r="F152" s="114">
        <f>F153+F155</f>
        <v>40000</v>
      </c>
      <c r="G152" s="114"/>
      <c r="H152" s="114">
        <f>H153+H155</f>
        <v>0</v>
      </c>
      <c r="I152" s="114">
        <f>I153+I155</f>
        <v>0</v>
      </c>
      <c r="J152" s="114">
        <f>J153+J155</f>
        <v>6000</v>
      </c>
      <c r="K152" s="113">
        <f>C152</f>
        <v>46000</v>
      </c>
      <c r="L152" s="113">
        <f>C152</f>
        <v>46000</v>
      </c>
    </row>
    <row r="153" spans="1:12" s="9" customFormat="1" ht="13.5" customHeight="1">
      <c r="A153" s="107">
        <v>321</v>
      </c>
      <c r="B153" s="109" t="s">
        <v>28</v>
      </c>
      <c r="C153" s="168">
        <f>D153+E153+F153+G153+H153+I153+J153</f>
        <v>6000</v>
      </c>
      <c r="D153" s="114">
        <f>D154</f>
        <v>0</v>
      </c>
      <c r="E153" s="114">
        <f aca="true" t="shared" si="52" ref="E153:J153">E154</f>
        <v>0</v>
      </c>
      <c r="F153" s="114">
        <f t="shared" si="52"/>
        <v>0</v>
      </c>
      <c r="G153" s="114">
        <f t="shared" si="52"/>
        <v>0</v>
      </c>
      <c r="H153" s="114">
        <f t="shared" si="52"/>
        <v>0</v>
      </c>
      <c r="I153" s="114">
        <f t="shared" si="52"/>
        <v>0</v>
      </c>
      <c r="J153" s="114">
        <f t="shared" si="52"/>
        <v>6000</v>
      </c>
      <c r="K153" s="113"/>
      <c r="L153" s="113"/>
    </row>
    <row r="154" spans="1:12" s="146" customFormat="1" ht="11.25" customHeight="1">
      <c r="A154" s="153">
        <v>3212</v>
      </c>
      <c r="B154" s="161" t="s">
        <v>72</v>
      </c>
      <c r="C154" s="169">
        <v>6000</v>
      </c>
      <c r="D154" s="144">
        <v>0</v>
      </c>
      <c r="E154" s="144"/>
      <c r="F154" s="144"/>
      <c r="G154" s="144"/>
      <c r="H154" s="144"/>
      <c r="I154" s="144"/>
      <c r="J154" s="144">
        <v>6000</v>
      </c>
      <c r="K154" s="145"/>
      <c r="L154" s="145"/>
    </row>
    <row r="155" spans="1:12" s="9" customFormat="1" ht="12.75">
      <c r="A155" s="277">
        <v>322</v>
      </c>
      <c r="B155" s="280" t="s">
        <v>121</v>
      </c>
      <c r="C155" s="168">
        <f>D155+E155+F155+G155+H155+I155+J155</f>
        <v>40000</v>
      </c>
      <c r="D155" s="281"/>
      <c r="E155" s="281"/>
      <c r="F155" s="281">
        <f>F156+F157</f>
        <v>40000</v>
      </c>
      <c r="G155" s="114">
        <f>G157</f>
        <v>0</v>
      </c>
      <c r="H155" s="281"/>
      <c r="I155" s="281"/>
      <c r="J155" s="281"/>
      <c r="K155" s="282"/>
      <c r="L155" s="282"/>
    </row>
    <row r="156" spans="1:12" ht="12.75">
      <c r="A156" s="278">
        <v>3221</v>
      </c>
      <c r="B156" s="279" t="s">
        <v>124</v>
      </c>
      <c r="C156" s="179">
        <v>10000</v>
      </c>
      <c r="D156" s="180"/>
      <c r="E156" s="180"/>
      <c r="F156" s="180">
        <v>10000</v>
      </c>
      <c r="G156" s="180"/>
      <c r="H156" s="180"/>
      <c r="I156" s="180"/>
      <c r="J156" s="180"/>
      <c r="K156" s="181"/>
      <c r="L156" s="181"/>
    </row>
    <row r="157" spans="1:12" s="146" customFormat="1" ht="12.75" thickBot="1">
      <c r="A157" s="184">
        <v>3222</v>
      </c>
      <c r="B157" s="185" t="s">
        <v>125</v>
      </c>
      <c r="C157" s="186">
        <v>30000</v>
      </c>
      <c r="D157" s="187"/>
      <c r="E157" s="187"/>
      <c r="F157" s="187">
        <v>30000</v>
      </c>
      <c r="G157" s="187"/>
      <c r="H157" s="187"/>
      <c r="I157" s="187"/>
      <c r="J157" s="187"/>
      <c r="K157" s="188"/>
      <c r="L157" s="188"/>
    </row>
    <row r="158" spans="1:12" s="36" customFormat="1" ht="27" customHeight="1" thickBot="1">
      <c r="A158" s="215" t="s">
        <v>127</v>
      </c>
      <c r="B158" s="216" t="s">
        <v>128</v>
      </c>
      <c r="C158" s="217">
        <f>C159</f>
        <v>203000</v>
      </c>
      <c r="D158" s="217">
        <f aca="true" t="shared" si="53" ref="D158:L158">D159</f>
        <v>0</v>
      </c>
      <c r="E158" s="217">
        <f t="shared" si="53"/>
        <v>0</v>
      </c>
      <c r="F158" s="217">
        <f t="shared" si="53"/>
        <v>0</v>
      </c>
      <c r="G158" s="217">
        <f t="shared" si="53"/>
        <v>203000</v>
      </c>
      <c r="H158" s="217">
        <f t="shared" si="53"/>
        <v>0</v>
      </c>
      <c r="I158" s="217">
        <f t="shared" si="53"/>
        <v>0</v>
      </c>
      <c r="J158" s="217">
        <f t="shared" si="53"/>
        <v>0</v>
      </c>
      <c r="K158" s="217">
        <f t="shared" si="53"/>
        <v>203000</v>
      </c>
      <c r="L158" s="217">
        <f t="shared" si="53"/>
        <v>203000</v>
      </c>
    </row>
    <row r="159" spans="1:12" s="9" customFormat="1" ht="12.75">
      <c r="A159" s="107">
        <v>32</v>
      </c>
      <c r="B159" s="109" t="s">
        <v>27</v>
      </c>
      <c r="C159" s="168">
        <f>D159+E159+F159+G159+H159+I159+J159</f>
        <v>203000</v>
      </c>
      <c r="D159" s="114">
        <v>0</v>
      </c>
      <c r="E159" s="114">
        <v>0</v>
      </c>
      <c r="F159" s="114">
        <f>F160+F162</f>
        <v>0</v>
      </c>
      <c r="G159" s="114">
        <f>G160+G162+G163+G165</f>
        <v>203000</v>
      </c>
      <c r="H159" s="114">
        <f>H160+H162</f>
        <v>0</v>
      </c>
      <c r="I159" s="114">
        <f>I160+I162</f>
        <v>0</v>
      </c>
      <c r="J159" s="114">
        <f>J160+J162</f>
        <v>0</v>
      </c>
      <c r="K159" s="113">
        <f>C159</f>
        <v>203000</v>
      </c>
      <c r="L159" s="113">
        <f>C159</f>
        <v>203000</v>
      </c>
    </row>
    <row r="160" spans="1:12" s="9" customFormat="1" ht="13.5" customHeight="1">
      <c r="A160" s="107">
        <v>321</v>
      </c>
      <c r="B160" s="109" t="s">
        <v>28</v>
      </c>
      <c r="C160" s="168">
        <f>D160+E160+F160+G160+H160+I160+J160</f>
        <v>158000</v>
      </c>
      <c r="D160" s="114">
        <f>D161</f>
        <v>0</v>
      </c>
      <c r="E160" s="114">
        <f aca="true" t="shared" si="54" ref="E160:J160">E161</f>
        <v>0</v>
      </c>
      <c r="F160" s="114">
        <f t="shared" si="54"/>
        <v>0</v>
      </c>
      <c r="G160" s="114">
        <f t="shared" si="54"/>
        <v>158000</v>
      </c>
      <c r="H160" s="114">
        <f t="shared" si="54"/>
        <v>0</v>
      </c>
      <c r="I160" s="114">
        <f t="shared" si="54"/>
        <v>0</v>
      </c>
      <c r="J160" s="114">
        <f t="shared" si="54"/>
        <v>0</v>
      </c>
      <c r="K160" s="113"/>
      <c r="L160" s="113"/>
    </row>
    <row r="161" spans="1:12" s="146" customFormat="1" ht="11.25" customHeight="1">
      <c r="A161" s="153">
        <v>3211</v>
      </c>
      <c r="B161" s="161" t="s">
        <v>129</v>
      </c>
      <c r="C161" s="169">
        <v>158000</v>
      </c>
      <c r="D161" s="144">
        <v>0</v>
      </c>
      <c r="E161" s="144"/>
      <c r="F161" s="144"/>
      <c r="G161" s="144">
        <v>158000</v>
      </c>
      <c r="H161" s="144"/>
      <c r="I161" s="144"/>
      <c r="J161" s="144"/>
      <c r="K161" s="145"/>
      <c r="L161" s="145"/>
    </row>
    <row r="162" spans="1:12" ht="12.75">
      <c r="A162" s="278">
        <v>3213</v>
      </c>
      <c r="B162" s="279" t="s">
        <v>130</v>
      </c>
      <c r="C162" s="283">
        <v>0</v>
      </c>
      <c r="D162" s="180"/>
      <c r="E162" s="180"/>
      <c r="F162" s="180"/>
      <c r="G162" s="284">
        <v>0</v>
      </c>
      <c r="H162" s="180"/>
      <c r="I162" s="180"/>
      <c r="J162" s="180"/>
      <c r="K162" s="181"/>
      <c r="L162" s="181"/>
    </row>
    <row r="163" spans="1:12" s="9" customFormat="1" ht="12.75">
      <c r="A163" s="277">
        <v>322</v>
      </c>
      <c r="B163" s="280" t="s">
        <v>29</v>
      </c>
      <c r="C163" s="168">
        <f>D163+E163+F163+G163+H163+I163+J163</f>
        <v>12000</v>
      </c>
      <c r="D163" s="281"/>
      <c r="E163" s="281"/>
      <c r="F163" s="281">
        <f>F164+F166</f>
        <v>0</v>
      </c>
      <c r="G163" s="114">
        <f>G164</f>
        <v>12000</v>
      </c>
      <c r="H163" s="281"/>
      <c r="I163" s="281"/>
      <c r="J163" s="281"/>
      <c r="K163" s="282"/>
      <c r="L163" s="282"/>
    </row>
    <row r="164" spans="1:12" ht="12.75">
      <c r="A164" s="278">
        <v>3221</v>
      </c>
      <c r="B164" s="279" t="s">
        <v>137</v>
      </c>
      <c r="C164" s="179">
        <v>12000</v>
      </c>
      <c r="D164" s="180"/>
      <c r="E164" s="180"/>
      <c r="F164" s="180"/>
      <c r="G164" s="180">
        <v>12000</v>
      </c>
      <c r="H164" s="180"/>
      <c r="I164" s="180"/>
      <c r="J164" s="180"/>
      <c r="K164" s="181"/>
      <c r="L164" s="181"/>
    </row>
    <row r="165" spans="1:12" s="9" customFormat="1" ht="12.75">
      <c r="A165" s="277">
        <v>323</v>
      </c>
      <c r="B165" s="280" t="s">
        <v>61</v>
      </c>
      <c r="C165" s="168">
        <f>D165+E165+F165+G165+H165+I165+J165</f>
        <v>33000</v>
      </c>
      <c r="D165" s="281"/>
      <c r="E165" s="281"/>
      <c r="F165" s="281"/>
      <c r="G165" s="114">
        <f>G166</f>
        <v>33000</v>
      </c>
      <c r="H165" s="281"/>
      <c r="I165" s="281"/>
      <c r="J165" s="281"/>
      <c r="K165" s="282"/>
      <c r="L165" s="282"/>
    </row>
    <row r="166" spans="1:12" s="146" customFormat="1" ht="12.75" thickBot="1">
      <c r="A166" s="184">
        <v>3239</v>
      </c>
      <c r="B166" s="185" t="s">
        <v>61</v>
      </c>
      <c r="C166" s="186">
        <v>33000</v>
      </c>
      <c r="D166" s="187"/>
      <c r="E166" s="187"/>
      <c r="F166" s="187"/>
      <c r="G166" s="187">
        <v>33000</v>
      </c>
      <c r="H166" s="187"/>
      <c r="I166" s="187"/>
      <c r="J166" s="187"/>
      <c r="K166" s="188"/>
      <c r="L166" s="188"/>
    </row>
    <row r="167" spans="1:12" s="36" customFormat="1" ht="27" customHeight="1" thickBot="1">
      <c r="A167" s="215" t="s">
        <v>74</v>
      </c>
      <c r="B167" s="216" t="s">
        <v>131</v>
      </c>
      <c r="C167" s="217">
        <f>C168</f>
        <v>65000</v>
      </c>
      <c r="D167" s="217">
        <f aca="true" t="shared" si="55" ref="D167:L167">D168</f>
        <v>65000</v>
      </c>
      <c r="E167" s="217">
        <f t="shared" si="55"/>
        <v>0</v>
      </c>
      <c r="F167" s="217">
        <f t="shared" si="55"/>
        <v>0</v>
      </c>
      <c r="G167" s="217">
        <f t="shared" si="55"/>
        <v>0</v>
      </c>
      <c r="H167" s="217">
        <f t="shared" si="55"/>
        <v>0</v>
      </c>
      <c r="I167" s="217">
        <f t="shared" si="55"/>
        <v>0</v>
      </c>
      <c r="J167" s="217">
        <f t="shared" si="55"/>
        <v>0</v>
      </c>
      <c r="K167" s="217">
        <f t="shared" si="55"/>
        <v>65000</v>
      </c>
      <c r="L167" s="217">
        <f t="shared" si="55"/>
        <v>65000</v>
      </c>
    </row>
    <row r="168" spans="1:12" s="9" customFormat="1" ht="12.75">
      <c r="A168" s="107">
        <v>32</v>
      </c>
      <c r="B168" s="109" t="s">
        <v>27</v>
      </c>
      <c r="C168" s="168">
        <f>D168+E168+F168+G168+H168+I168+J168</f>
        <v>65000</v>
      </c>
      <c r="D168" s="114">
        <f>D169+D172</f>
        <v>65000</v>
      </c>
      <c r="E168" s="114">
        <v>0</v>
      </c>
      <c r="F168" s="114">
        <f>F169+F172</f>
        <v>0</v>
      </c>
      <c r="G168" s="114">
        <f>G169+G172+G173+G177</f>
        <v>0</v>
      </c>
      <c r="H168" s="114">
        <f>H169+H172</f>
        <v>0</v>
      </c>
      <c r="I168" s="114">
        <f>I169+I172</f>
        <v>0</v>
      </c>
      <c r="J168" s="114">
        <f>J169+J172</f>
        <v>0</v>
      </c>
      <c r="K168" s="113">
        <f>C168</f>
        <v>65000</v>
      </c>
      <c r="L168" s="113">
        <f>C168</f>
        <v>65000</v>
      </c>
    </row>
    <row r="169" spans="1:12" s="9" customFormat="1" ht="12.75">
      <c r="A169" s="277">
        <v>322</v>
      </c>
      <c r="B169" s="280" t="s">
        <v>29</v>
      </c>
      <c r="C169" s="168">
        <f>D169+E169+F169+G169+H169+I169+J169</f>
        <v>25000</v>
      </c>
      <c r="D169" s="281">
        <v>25000</v>
      </c>
      <c r="E169" s="281"/>
      <c r="F169" s="281">
        <f>F171+F173</f>
        <v>0</v>
      </c>
      <c r="G169" s="114">
        <f>G171</f>
        <v>0</v>
      </c>
      <c r="H169" s="281"/>
      <c r="I169" s="281"/>
      <c r="J169" s="281"/>
      <c r="K169" s="282"/>
      <c r="L169" s="282"/>
    </row>
    <row r="170" spans="1:12" s="9" customFormat="1" ht="12.75">
      <c r="A170" s="304">
        <v>3221</v>
      </c>
      <c r="B170" s="303" t="s">
        <v>181</v>
      </c>
      <c r="C170" s="179">
        <v>20000</v>
      </c>
      <c r="D170" s="180">
        <v>20000</v>
      </c>
      <c r="E170" s="281"/>
      <c r="F170" s="281"/>
      <c r="G170" s="281"/>
      <c r="H170" s="281"/>
      <c r="I170" s="281"/>
      <c r="J170" s="281"/>
      <c r="K170" s="282"/>
      <c r="L170" s="282"/>
    </row>
    <row r="171" spans="1:12" s="146" customFormat="1" ht="12.75">
      <c r="A171" s="184">
        <v>3223</v>
      </c>
      <c r="B171" s="185" t="s">
        <v>52</v>
      </c>
      <c r="C171" s="179">
        <v>5000</v>
      </c>
      <c r="D171" s="187">
        <v>5000</v>
      </c>
      <c r="E171" s="187"/>
      <c r="F171" s="187"/>
      <c r="G171" s="180"/>
      <c r="H171" s="187"/>
      <c r="I171" s="187"/>
      <c r="J171" s="187"/>
      <c r="K171" s="188"/>
      <c r="L171" s="188"/>
    </row>
    <row r="172" spans="1:12" s="272" customFormat="1" ht="12.75">
      <c r="A172" s="273">
        <v>323</v>
      </c>
      <c r="B172" s="274" t="s">
        <v>30</v>
      </c>
      <c r="C172" s="168">
        <f>D172+E172+F172+G172+H172+I172+J172</f>
        <v>40000</v>
      </c>
      <c r="D172" s="281">
        <v>40000</v>
      </c>
      <c r="E172" s="275"/>
      <c r="F172" s="275"/>
      <c r="G172" s="281"/>
      <c r="H172" s="275"/>
      <c r="I172" s="275"/>
      <c r="J172" s="275"/>
      <c r="K172" s="276"/>
      <c r="L172" s="276"/>
    </row>
    <row r="173" spans="1:12" s="146" customFormat="1" ht="12.75">
      <c r="A173" s="184">
        <v>3231</v>
      </c>
      <c r="B173" s="185" t="s">
        <v>132</v>
      </c>
      <c r="C173" s="179">
        <v>10000</v>
      </c>
      <c r="D173" s="187">
        <v>10000</v>
      </c>
      <c r="E173" s="187"/>
      <c r="F173" s="187"/>
      <c r="G173" s="281"/>
      <c r="H173" s="187"/>
      <c r="I173" s="187"/>
      <c r="J173" s="187"/>
      <c r="K173" s="188"/>
      <c r="L173" s="188"/>
    </row>
    <row r="174" spans="1:12" s="146" customFormat="1" ht="12.75">
      <c r="A174" s="184">
        <v>3238</v>
      </c>
      <c r="B174" s="185" t="s">
        <v>148</v>
      </c>
      <c r="C174" s="298">
        <v>10000</v>
      </c>
      <c r="D174" s="299">
        <v>10000</v>
      </c>
      <c r="E174" s="299"/>
      <c r="F174" s="299"/>
      <c r="G174" s="300"/>
      <c r="H174" s="299"/>
      <c r="I174" s="299"/>
      <c r="J174" s="299"/>
      <c r="K174" s="301"/>
      <c r="L174" s="301"/>
    </row>
    <row r="175" spans="1:12" s="146" customFormat="1" ht="13.5" thickBot="1">
      <c r="A175" s="184">
        <v>3299</v>
      </c>
      <c r="B175" s="185" t="s">
        <v>159</v>
      </c>
      <c r="C175" s="298">
        <v>20000</v>
      </c>
      <c r="D175" s="299">
        <v>20000</v>
      </c>
      <c r="E175" s="299"/>
      <c r="F175" s="299"/>
      <c r="G175" s="300"/>
      <c r="H175" s="299"/>
      <c r="I175" s="299"/>
      <c r="J175" s="299"/>
      <c r="K175" s="301"/>
      <c r="L175" s="301"/>
    </row>
    <row r="176" spans="1:12" s="36" customFormat="1" ht="27" customHeight="1" thickBot="1">
      <c r="A176" s="215" t="s">
        <v>133</v>
      </c>
      <c r="B176" s="216" t="s">
        <v>134</v>
      </c>
      <c r="C176" s="217">
        <f>C177</f>
        <v>21000</v>
      </c>
      <c r="D176" s="217">
        <f aca="true" t="shared" si="56" ref="D176:L176">D177</f>
        <v>21000</v>
      </c>
      <c r="E176" s="217">
        <f t="shared" si="56"/>
        <v>0</v>
      </c>
      <c r="F176" s="217">
        <f t="shared" si="56"/>
        <v>0</v>
      </c>
      <c r="G176" s="217">
        <f t="shared" si="56"/>
        <v>0</v>
      </c>
      <c r="H176" s="217">
        <f t="shared" si="56"/>
        <v>0</v>
      </c>
      <c r="I176" s="217">
        <f t="shared" si="56"/>
        <v>0</v>
      </c>
      <c r="J176" s="217">
        <f t="shared" si="56"/>
        <v>0</v>
      </c>
      <c r="K176" s="217">
        <f t="shared" si="56"/>
        <v>21000</v>
      </c>
      <c r="L176" s="217">
        <f t="shared" si="56"/>
        <v>21000</v>
      </c>
    </row>
    <row r="177" spans="1:12" s="9" customFormat="1" ht="12.75">
      <c r="A177" s="107">
        <v>32</v>
      </c>
      <c r="B177" s="109" t="s">
        <v>27</v>
      </c>
      <c r="C177" s="168">
        <f>D177+E177+F177+G177+H177+I177+J177</f>
        <v>21000</v>
      </c>
      <c r="D177" s="114">
        <f>D178+D180+D182</f>
        <v>21000</v>
      </c>
      <c r="E177" s="114">
        <v>0</v>
      </c>
      <c r="F177" s="114">
        <f>F178+F180</f>
        <v>0</v>
      </c>
      <c r="G177" s="114">
        <f>G178+G180+G181+G183</f>
        <v>0</v>
      </c>
      <c r="H177" s="114">
        <f>H178+H180</f>
        <v>0</v>
      </c>
      <c r="I177" s="114">
        <f>I178+I180</f>
        <v>0</v>
      </c>
      <c r="J177" s="114">
        <f>J178+J180</f>
        <v>0</v>
      </c>
      <c r="K177" s="113">
        <f>C177</f>
        <v>21000</v>
      </c>
      <c r="L177" s="113">
        <f>C177</f>
        <v>21000</v>
      </c>
    </row>
    <row r="178" spans="1:12" s="9" customFormat="1" ht="13.5" customHeight="1">
      <c r="A178" s="107">
        <v>321</v>
      </c>
      <c r="B178" s="109" t="s">
        <v>28</v>
      </c>
      <c r="C178" s="168">
        <f>D178+E178+F178+G178+H178+I178+J178</f>
        <v>6300</v>
      </c>
      <c r="D178" s="114">
        <f>D179</f>
        <v>6300</v>
      </c>
      <c r="E178" s="114">
        <f aca="true" t="shared" si="57" ref="E178:J178">E179</f>
        <v>0</v>
      </c>
      <c r="F178" s="114">
        <f t="shared" si="57"/>
        <v>0</v>
      </c>
      <c r="G178" s="114">
        <f t="shared" si="57"/>
        <v>0</v>
      </c>
      <c r="H178" s="114">
        <f t="shared" si="57"/>
        <v>0</v>
      </c>
      <c r="I178" s="114">
        <f t="shared" si="57"/>
        <v>0</v>
      </c>
      <c r="J178" s="114">
        <f t="shared" si="57"/>
        <v>0</v>
      </c>
      <c r="K178" s="113"/>
      <c r="L178" s="113"/>
    </row>
    <row r="179" spans="1:12" s="146" customFormat="1" ht="11.25" customHeight="1">
      <c r="A179" s="153">
        <v>3211</v>
      </c>
      <c r="B179" s="161" t="s">
        <v>135</v>
      </c>
      <c r="C179" s="169">
        <v>6300</v>
      </c>
      <c r="D179" s="144">
        <v>6300</v>
      </c>
      <c r="E179" s="144"/>
      <c r="F179" s="144"/>
      <c r="G179" s="144">
        <v>0</v>
      </c>
      <c r="H179" s="144"/>
      <c r="I179" s="144"/>
      <c r="J179" s="144"/>
      <c r="K179" s="145"/>
      <c r="L179" s="145"/>
    </row>
    <row r="180" spans="1:12" s="9" customFormat="1" ht="12.75">
      <c r="A180" s="277">
        <v>322</v>
      </c>
      <c r="B180" s="280" t="s">
        <v>29</v>
      </c>
      <c r="C180" s="168">
        <f>D180+E180+F180+G180+H180+I180+J180</f>
        <v>4700</v>
      </c>
      <c r="D180" s="114">
        <f>D181</f>
        <v>4700</v>
      </c>
      <c r="E180" s="281"/>
      <c r="F180" s="281">
        <f>F181+F183</f>
        <v>0</v>
      </c>
      <c r="G180" s="114">
        <f>G181</f>
        <v>0</v>
      </c>
      <c r="H180" s="281"/>
      <c r="I180" s="281"/>
      <c r="J180" s="281"/>
      <c r="K180" s="282"/>
      <c r="L180" s="282"/>
    </row>
    <row r="181" spans="1:12" ht="12.75">
      <c r="A181" s="278">
        <v>3221</v>
      </c>
      <c r="B181" s="279" t="s">
        <v>136</v>
      </c>
      <c r="C181" s="179">
        <v>4700</v>
      </c>
      <c r="D181" s="180">
        <v>4700</v>
      </c>
      <c r="E181" s="180"/>
      <c r="F181" s="180"/>
      <c r="G181" s="180">
        <v>0</v>
      </c>
      <c r="H181" s="180"/>
      <c r="I181" s="180"/>
      <c r="J181" s="180"/>
      <c r="K181" s="181"/>
      <c r="L181" s="181"/>
    </row>
    <row r="182" spans="1:12" s="146" customFormat="1" ht="12">
      <c r="A182" s="184"/>
      <c r="B182" s="296" t="s">
        <v>138</v>
      </c>
      <c r="C182" s="297">
        <f>D182+E182</f>
        <v>10000</v>
      </c>
      <c r="D182" s="275">
        <v>10000</v>
      </c>
      <c r="E182" s="187"/>
      <c r="F182" s="187"/>
      <c r="G182" s="187"/>
      <c r="H182" s="187"/>
      <c r="I182" s="187"/>
      <c r="J182" s="187"/>
      <c r="K182" s="188"/>
      <c r="L182" s="188"/>
    </row>
    <row r="183" spans="1:12" s="146" customFormat="1" ht="12.75" thickBot="1">
      <c r="A183" s="184">
        <v>3299</v>
      </c>
      <c r="B183" s="185" t="s">
        <v>138</v>
      </c>
      <c r="C183" s="186">
        <v>10000</v>
      </c>
      <c r="D183" s="187">
        <v>10000</v>
      </c>
      <c r="E183" s="187"/>
      <c r="F183" s="187"/>
      <c r="G183" s="187"/>
      <c r="H183" s="187"/>
      <c r="I183" s="187"/>
      <c r="J183" s="187"/>
      <c r="K183" s="188"/>
      <c r="L183" s="188"/>
    </row>
    <row r="184" spans="1:12" s="152" customFormat="1" ht="15.75" thickBot="1">
      <c r="A184" s="224"/>
      <c r="B184" s="225" t="s">
        <v>83</v>
      </c>
      <c r="C184" s="226">
        <f>C8+C65+C71+C82+C89+C99+C112+C125+C142+C158+C167+C176</f>
        <v>23360000</v>
      </c>
      <c r="D184" s="226">
        <f>D8+D65+D71+D82+D89+D99+D112+D125+D142+D158+D167+D176</f>
        <v>2845000</v>
      </c>
      <c r="E184" s="226">
        <f>E8+E65+E71+E89</f>
        <v>305000</v>
      </c>
      <c r="F184" s="226">
        <f>F8+F65+F71+F89+F142</f>
        <v>1000000</v>
      </c>
      <c r="G184" s="226">
        <f>G8+G65+G71+G89+G112+G125+G142+G158</f>
        <v>18145000</v>
      </c>
      <c r="H184" s="226">
        <f>H99+H8+H65+H71+H82</f>
        <v>280000</v>
      </c>
      <c r="I184" s="226">
        <f>I99+I8+I65+I71+I89</f>
        <v>4000</v>
      </c>
      <c r="J184" s="226">
        <f>J99+J8+J65+J71+J89+J142</f>
        <v>781000</v>
      </c>
      <c r="K184" s="226">
        <f>K8+K65+K71+K82+K89+K99+K112+K125+K142+K158+K167+K176</f>
        <v>23360000</v>
      </c>
      <c r="L184" s="226">
        <f>L8+L65+L71+L82+L89+L99+L112+L125+L142+L158+L167+L176</f>
        <v>23360000</v>
      </c>
    </row>
    <row r="185" spans="1:12" ht="12.75">
      <c r="A185" s="41"/>
      <c r="B185" s="12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41"/>
      <c r="B186" s="12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16" t="s">
        <v>189</v>
      </c>
      <c r="B187" s="16"/>
      <c r="C187" s="16"/>
      <c r="D187" s="16"/>
      <c r="E187" s="22"/>
      <c r="F187" s="8"/>
      <c r="G187" s="16"/>
      <c r="H187" s="8"/>
      <c r="I187" s="8"/>
      <c r="J187" s="8"/>
      <c r="K187" s="8"/>
      <c r="L187" s="8"/>
    </row>
    <row r="188" spans="1:12" ht="12.75">
      <c r="A188" s="16"/>
      <c r="B188" s="16"/>
      <c r="C188" s="16"/>
      <c r="D188" s="16"/>
      <c r="E188" s="24"/>
      <c r="F188" s="8"/>
      <c r="G188" s="16"/>
      <c r="H188" s="8"/>
      <c r="I188" s="8"/>
      <c r="J188" s="8"/>
      <c r="K188" s="8"/>
      <c r="L188" s="8"/>
    </row>
    <row r="189" spans="1:12" ht="12.75">
      <c r="A189" s="16" t="s">
        <v>95</v>
      </c>
      <c r="B189" s="16"/>
      <c r="C189" s="16"/>
      <c r="D189" s="16"/>
      <c r="E189" s="18"/>
      <c r="F189" s="8"/>
      <c r="G189" s="16"/>
      <c r="H189" s="8"/>
      <c r="I189" s="8" t="s">
        <v>85</v>
      </c>
      <c r="J189" s="8"/>
      <c r="K189" s="8"/>
      <c r="L189" s="8"/>
    </row>
    <row r="190" spans="1:12" ht="12.75">
      <c r="A190" s="16"/>
      <c r="B190" s="16"/>
      <c r="C190" s="16"/>
      <c r="D190" s="16"/>
      <c r="E190" s="18"/>
      <c r="F190" s="8"/>
      <c r="G190" s="16"/>
      <c r="H190" s="8"/>
      <c r="I190" s="8"/>
      <c r="J190" s="8"/>
      <c r="K190" s="8"/>
      <c r="L190" s="8"/>
    </row>
    <row r="191" spans="1:12" ht="12.75">
      <c r="A191" s="16"/>
      <c r="B191" s="16" t="s">
        <v>94</v>
      </c>
      <c r="C191" s="16"/>
      <c r="D191" s="19"/>
      <c r="E191" s="25"/>
      <c r="F191" s="8"/>
      <c r="G191" s="16"/>
      <c r="H191" s="8"/>
      <c r="I191" s="8" t="s">
        <v>90</v>
      </c>
      <c r="J191" s="8"/>
      <c r="K191" s="8"/>
      <c r="L191" s="8"/>
    </row>
    <row r="192" spans="1:12" ht="12.75">
      <c r="A192" s="41"/>
      <c r="B192" s="12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51">
      <c r="A193" s="40"/>
      <c r="B193" s="12" t="s">
        <v>187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41"/>
      <c r="B194" s="12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41"/>
      <c r="B195" s="12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41"/>
      <c r="B196" s="12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41"/>
      <c r="B197" s="12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41"/>
      <c r="B198" s="12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41"/>
      <c r="B199" s="12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41"/>
      <c r="B200" s="12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41"/>
      <c r="B201" s="12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41"/>
      <c r="B202" s="12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41"/>
      <c r="B203" s="12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41"/>
      <c r="B204" s="12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41"/>
      <c r="B205" s="12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41"/>
      <c r="B206" s="12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41"/>
      <c r="B207" s="12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41"/>
      <c r="B208" s="12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41"/>
      <c r="B209" s="12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41"/>
      <c r="B210" s="12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41"/>
      <c r="B211" s="12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41"/>
      <c r="B212" s="12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41"/>
      <c r="B213" s="12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41"/>
      <c r="B214" s="12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41"/>
      <c r="B215" s="12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41"/>
      <c r="B216" s="12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41"/>
      <c r="B217" s="12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41"/>
      <c r="B218" s="12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41"/>
      <c r="B219" s="12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41"/>
      <c r="B220" s="12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41"/>
      <c r="B221" s="12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41"/>
      <c r="B222" s="12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41"/>
      <c r="B223" s="12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41"/>
      <c r="B224" s="12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41"/>
      <c r="B225" s="12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41"/>
      <c r="B226" s="12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41"/>
      <c r="B227" s="12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41"/>
      <c r="B228" s="12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41"/>
      <c r="B229" s="12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41"/>
      <c r="B230" s="12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41"/>
      <c r="B231" s="12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41"/>
      <c r="B232" s="12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41"/>
      <c r="B233" s="12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41"/>
      <c r="B234" s="12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41"/>
      <c r="B235" s="12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41"/>
      <c r="B236" s="12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41"/>
      <c r="B237" s="12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41"/>
      <c r="B238" s="12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41"/>
      <c r="B239" s="12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41"/>
      <c r="B240" s="12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41"/>
      <c r="B241" s="12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41"/>
      <c r="B242" s="12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41"/>
      <c r="B243" s="12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41"/>
      <c r="B244" s="12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41"/>
      <c r="B245" s="12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41"/>
      <c r="B246" s="12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41"/>
      <c r="B247" s="12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41"/>
      <c r="B248" s="12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41"/>
      <c r="B249" s="12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41"/>
      <c r="B250" s="12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41"/>
      <c r="B251" s="12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41"/>
      <c r="B252" s="12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41"/>
      <c r="B253" s="12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41"/>
      <c r="B254" s="12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41"/>
      <c r="B255" s="12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41"/>
      <c r="B256" s="12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41"/>
      <c r="B257" s="12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41"/>
      <c r="B258" s="12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41"/>
      <c r="B259" s="12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41"/>
      <c r="B260" s="12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41"/>
      <c r="B261" s="12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41"/>
      <c r="B262" s="12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41"/>
      <c r="B263" s="12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41"/>
      <c r="B264" s="12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41"/>
      <c r="B265" s="12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41"/>
      <c r="B266" s="12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41"/>
      <c r="B267" s="12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41"/>
      <c r="B268" s="12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41"/>
      <c r="B269" s="12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41"/>
      <c r="B270" s="12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41"/>
      <c r="B271" s="12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41"/>
      <c r="B272" s="12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41"/>
      <c r="B273" s="12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41"/>
      <c r="B274" s="12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41"/>
      <c r="B275" s="12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41"/>
      <c r="B276" s="12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41"/>
      <c r="B277" s="12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41"/>
      <c r="B278" s="12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41"/>
      <c r="B279" s="12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41"/>
      <c r="B280" s="12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41"/>
      <c r="B281" s="12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41"/>
      <c r="B282" s="12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41"/>
      <c r="B283" s="12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41"/>
      <c r="B284" s="12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41"/>
      <c r="B285" s="12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41"/>
      <c r="B286" s="12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41"/>
      <c r="B287" s="12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41"/>
      <c r="B288" s="12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41"/>
      <c r="B289" s="12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41"/>
      <c r="B290" s="12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41"/>
      <c r="B291" s="12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41"/>
      <c r="B292" s="12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41"/>
      <c r="B293" s="12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41"/>
      <c r="B294" s="12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41"/>
      <c r="B295" s="12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41"/>
      <c r="B296" s="12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41"/>
      <c r="B297" s="12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41"/>
      <c r="B298" s="12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41"/>
      <c r="B299" s="12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41"/>
      <c r="B300" s="12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41"/>
      <c r="B301" s="12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41"/>
      <c r="B302" s="12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41"/>
      <c r="B303" s="12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41"/>
      <c r="B304" s="12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41"/>
      <c r="B305" s="12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41"/>
      <c r="B306" s="12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41"/>
      <c r="B307" s="12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41"/>
      <c r="B308" s="12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41"/>
      <c r="B309" s="12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41"/>
      <c r="B310" s="12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41"/>
      <c r="B311" s="12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41"/>
      <c r="B312" s="12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41"/>
      <c r="B313" s="12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41"/>
      <c r="B314" s="12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41"/>
      <c r="B315" s="12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41"/>
      <c r="B316" s="12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41"/>
      <c r="B317" s="12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41"/>
      <c r="B318" s="12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41"/>
      <c r="B319" s="12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41"/>
      <c r="B320" s="12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41"/>
      <c r="B321" s="12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41"/>
      <c r="B322" s="12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41"/>
      <c r="B323" s="12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41"/>
      <c r="B324" s="12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41"/>
      <c r="B325" s="12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41"/>
      <c r="B326" s="12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41"/>
      <c r="B327" s="12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41"/>
      <c r="B328" s="12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41"/>
      <c r="B329" s="12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41"/>
      <c r="B330" s="12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41"/>
      <c r="B331" s="12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41"/>
      <c r="B332" s="12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41"/>
      <c r="B333" s="12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41"/>
      <c r="B334" s="12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41"/>
      <c r="B335" s="12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41"/>
      <c r="B336" s="12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41"/>
      <c r="B337" s="12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41"/>
      <c r="B338" s="12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41"/>
      <c r="B339" s="12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41"/>
      <c r="B340" s="12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41"/>
      <c r="B341" s="12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41"/>
      <c r="B342" s="12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41"/>
      <c r="B343" s="12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41"/>
      <c r="B344" s="12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41"/>
      <c r="B345" s="12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41"/>
      <c r="B346" s="12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41"/>
      <c r="B347" s="12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41"/>
      <c r="B348" s="12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41"/>
      <c r="B349" s="12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41"/>
      <c r="B350" s="12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41"/>
      <c r="B351" s="12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41"/>
      <c r="B352" s="12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41"/>
      <c r="B353" s="12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41"/>
      <c r="B354" s="12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41"/>
      <c r="B355" s="12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41"/>
      <c r="B356" s="12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41"/>
      <c r="B357" s="12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41"/>
      <c r="B358" s="12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41"/>
      <c r="B359" s="12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41"/>
      <c r="B360" s="12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41"/>
      <c r="B361" s="12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41"/>
      <c r="B362" s="12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41"/>
      <c r="B363" s="12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41"/>
      <c r="B364" s="12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41"/>
      <c r="B365" s="12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41"/>
      <c r="B366" s="12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41"/>
      <c r="B367" s="12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41"/>
      <c r="B368" s="12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41"/>
      <c r="B369" s="12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41"/>
      <c r="B370" s="12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41"/>
      <c r="B371" s="12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41"/>
      <c r="B372" s="12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41"/>
      <c r="B373" s="12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41"/>
      <c r="B374" s="12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41"/>
      <c r="B375" s="12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41"/>
      <c r="B376" s="12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41"/>
      <c r="B377" s="12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41"/>
      <c r="B378" s="12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41"/>
      <c r="B379" s="12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41"/>
      <c r="B380" s="12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41"/>
      <c r="B381" s="12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41"/>
      <c r="B382" s="12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41"/>
      <c r="B383" s="12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41"/>
      <c r="B384" s="12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41"/>
      <c r="B385" s="12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41"/>
      <c r="B386" s="12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41"/>
      <c r="B387" s="12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41"/>
      <c r="B388" s="12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41"/>
      <c r="B389" s="12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41"/>
      <c r="B390" s="12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41"/>
      <c r="B391" s="12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41"/>
      <c r="B392" s="12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41"/>
      <c r="B393" s="12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41"/>
      <c r="B394" s="12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41"/>
      <c r="B395" s="12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41"/>
      <c r="B396" s="12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41"/>
      <c r="B397" s="12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41"/>
      <c r="B398" s="12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41"/>
      <c r="B399" s="12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41"/>
      <c r="B400" s="12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41"/>
      <c r="B401" s="12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41"/>
      <c r="B402" s="12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41"/>
      <c r="B403" s="12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41"/>
      <c r="B404" s="12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41"/>
      <c r="B405" s="12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41"/>
      <c r="B406" s="12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41"/>
      <c r="B407" s="12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41"/>
      <c r="B408" s="12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41"/>
      <c r="B409" s="12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41"/>
      <c r="B410" s="12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41"/>
      <c r="B411" s="12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41"/>
      <c r="B412" s="12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41"/>
      <c r="B413" s="12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41"/>
      <c r="B414" s="12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41"/>
      <c r="B415" s="12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41"/>
      <c r="B416" s="12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41"/>
      <c r="B417" s="12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41"/>
      <c r="B418" s="12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41"/>
      <c r="B419" s="12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41"/>
      <c r="B420" s="12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41"/>
      <c r="B421" s="12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41"/>
      <c r="B422" s="12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41"/>
      <c r="B423" s="12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41"/>
      <c r="B424" s="12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41"/>
      <c r="B425" s="12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41"/>
      <c r="B426" s="12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41"/>
      <c r="B427" s="12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41"/>
      <c r="B428" s="12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41"/>
      <c r="B429" s="12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41"/>
      <c r="B430" s="12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41"/>
      <c r="B431" s="12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41"/>
      <c r="B432" s="12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41"/>
      <c r="B433" s="12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41"/>
      <c r="B434" s="12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41"/>
      <c r="B435" s="12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41"/>
      <c r="B436" s="12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41"/>
      <c r="B437" s="12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41"/>
      <c r="B438" s="12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41"/>
      <c r="B439" s="12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41"/>
      <c r="B440" s="12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41"/>
      <c r="B441" s="12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41"/>
      <c r="B442" s="12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41"/>
      <c r="B443" s="12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41"/>
      <c r="B444" s="12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41"/>
      <c r="B445" s="12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41"/>
      <c r="B446" s="12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41"/>
      <c r="B447" s="12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41"/>
      <c r="B448" s="12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41"/>
      <c r="B449" s="12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41"/>
      <c r="B450" s="12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41"/>
      <c r="B451" s="12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41"/>
      <c r="B452" s="12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41"/>
      <c r="B453" s="12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41"/>
      <c r="B454" s="12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41"/>
      <c r="B455" s="12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41"/>
      <c r="B456" s="12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41"/>
      <c r="B457" s="12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41"/>
      <c r="B458" s="12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41"/>
      <c r="B459" s="12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41"/>
      <c r="B460" s="12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41"/>
      <c r="B461" s="12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41"/>
      <c r="B462" s="12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41"/>
      <c r="B463" s="12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41"/>
      <c r="B464" s="12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41"/>
      <c r="B465" s="12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41"/>
      <c r="B466" s="12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41"/>
      <c r="B467" s="12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41"/>
      <c r="B468" s="12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41"/>
      <c r="B469" s="12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41"/>
      <c r="B470" s="12"/>
      <c r="C470" s="8"/>
      <c r="D470" s="8"/>
      <c r="E470" s="8"/>
      <c r="F470" s="8"/>
      <c r="G470" s="8"/>
      <c r="H470" s="8"/>
      <c r="I470" s="8"/>
      <c r="J470" s="8"/>
      <c r="K470" s="8"/>
      <c r="L470" s="8"/>
    </row>
  </sheetData>
  <sheetProtection/>
  <mergeCells count="13">
    <mergeCell ref="D3:D4"/>
    <mergeCell ref="G3:G4"/>
    <mergeCell ref="A1:L1"/>
    <mergeCell ref="C3:C4"/>
    <mergeCell ref="B3:B4"/>
    <mergeCell ref="A3:A4"/>
    <mergeCell ref="E3:E4"/>
    <mergeCell ref="F3:F4"/>
    <mergeCell ref="H3:H4"/>
    <mergeCell ref="I3:I4"/>
    <mergeCell ref="J3:J4"/>
    <mergeCell ref="K3:K4"/>
    <mergeCell ref="L3:L4"/>
  </mergeCells>
  <printOptions horizontalCentered="1"/>
  <pageMargins left="0.1968503937007874" right="0.1968503937007874" top="0.78" bottom="0.3937007874015748" header="0.31496062992125984" footer="0.1968503937007874"/>
  <pageSetup firstPageNumber="3" useFirstPageNumber="1" horizontalDpi="600" verticalDpi="600" orientation="landscape" paperSize="9" scale="80" r:id="rId1"/>
  <rowBreaks count="2" manualBreakCount="2">
    <brk id="19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TATJANA</cp:lastModifiedBy>
  <cp:lastPrinted>2020-11-13T13:33:42Z</cp:lastPrinted>
  <dcterms:created xsi:type="dcterms:W3CDTF">2013-09-11T11:00:21Z</dcterms:created>
  <dcterms:modified xsi:type="dcterms:W3CDTF">2020-11-13T13:33:58Z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