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DIO'!$A$1:$H$40</definedName>
    <definedName name="_xlnm.Print_Area" localSheetId="1">'PLAN PRIHODA'!$A$1:$H$65</definedName>
    <definedName name="_xlnm.Print_Titles" localSheetId="1">'PLAN PRIHODA'!$1:$1</definedName>
    <definedName name="_xlnm.Print_Titles" localSheetId="2">'PLAN RASHODA I IZDATAKA'!$1:$4</definedName>
  </definedNames>
  <calcPr fullCalcOnLoad="1"/>
</workbook>
</file>

<file path=xl/sharedStrings.xml><?xml version="1.0" encoding="utf-8"?>
<sst xmlns="http://schemas.openxmlformats.org/spreadsheetml/2006/main" count="298" uniqueCount="183">
  <si>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</si>
  <si>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</si>
  <si>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</si>
  <si>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</si>
  <si>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</si>
  <si>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</si>
  <si>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</si>
  <si>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</si>
  <si>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</si>
  <si>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</si>
  <si>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</si>
  <si>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</si>
  <si>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</si>
  <si>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</si>
  <si>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</si>
  <si>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</si>
  <si>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</si>
  <si>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</si>
  <si>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</si>
  <si>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</si>
  <si>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</si>
  <si>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</si>
  <si>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</si>
  <si>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</si>
  <si>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</si>
  <si>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</si>
  <si>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</si>
  <si>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</si>
  <si>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</si>
  <si>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</si>
  <si>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</si>
  <si>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</si>
  <si>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</si>
  <si>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</si>
  <si>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</si>
  <si>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</si>
  <si>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</si>
  <si>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</si>
  <si>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</si>
  <si>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</si>
  <si>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Plan izradila:</t>
  </si>
  <si>
    <t>Naknade troškova osobama izvan radnog vremena</t>
  </si>
  <si>
    <t>RASHODI ZA NABAVU NEFINANCIJSKE IMOVINE</t>
  </si>
  <si>
    <t>REPUBLIKA HRVATSKA</t>
  </si>
  <si>
    <t>SISAČKO-MOSLAVAČKA ŽUPANIJA</t>
  </si>
  <si>
    <t>Plaće za redovan rad</t>
  </si>
  <si>
    <t>Plaće za prekovremeni rad</t>
  </si>
  <si>
    <t>Doprinosi za zdravstv. osig.</t>
  </si>
  <si>
    <t>Doprinosi za zapošljavanje</t>
  </si>
  <si>
    <t>Službena putovanja</t>
  </si>
  <si>
    <t>Stručno usavršavanje zap.</t>
  </si>
  <si>
    <t>Uredski materijal i ostali mat.</t>
  </si>
  <si>
    <t>Energija</t>
  </si>
  <si>
    <t>Mat. i dijelovi za tek. i inv. od.</t>
  </si>
  <si>
    <t>Službena, radna i zast.odjeća i ob.</t>
  </si>
  <si>
    <t>Usluge telefona, pošte i pr.</t>
  </si>
  <si>
    <t>Usluge promidžbe i inform.</t>
  </si>
  <si>
    <t>Komunalne usluge</t>
  </si>
  <si>
    <t>Zakupnine i najamnine</t>
  </si>
  <si>
    <t>Zdravstvene  usluge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</si>
  <si>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</si>
  <si>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</si>
  <si>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</si>
  <si>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</si>
  <si>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</si>
  <si>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</si>
  <si>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Bankarske usluge i platni pr.</t>
  </si>
  <si>
    <t>Zatezne kamate</t>
  </si>
  <si>
    <t>Namirnice</t>
  </si>
  <si>
    <t>Uredska oprema i namještaj</t>
  </si>
  <si>
    <t>Opći primici i izdaci</t>
  </si>
  <si>
    <t>PROGRAM JAVNIH POTREBA U ŠKOLSTVU</t>
  </si>
  <si>
    <t>Naknade za prijevoz, rad na terenu</t>
  </si>
  <si>
    <t>Redoviti program odgoja i obrazovanja</t>
  </si>
  <si>
    <t>Aktivnost</t>
  </si>
  <si>
    <t>Stručno osposobljavanje bez zasnivanja radnog odnosa</t>
  </si>
  <si>
    <t>Školska kuhinja OŠ</t>
  </si>
  <si>
    <t>Uredski materijal i ostali mat. rashodi</t>
  </si>
  <si>
    <t>Ukupno prihodi i primici za 2020.</t>
  </si>
  <si>
    <t>VIŠAK/MANJAK IZ PRETHODNE(IH) GODINE KOJI ĆE SE POKRITI/RASPOREDITI</t>
  </si>
  <si>
    <t>UKUPAN DONOS VIŠKA/MANJKA IZ PRETHODNE(IH) GODINA</t>
  </si>
  <si>
    <t>Sportska i glazbena oprema</t>
  </si>
  <si>
    <t>PROGRAM OSNOVNOG ŠKOLSTVA</t>
  </si>
  <si>
    <t>UKUPNO</t>
  </si>
  <si>
    <t>Ravnateljica:</t>
  </si>
  <si>
    <t>Ravnateljica.</t>
  </si>
  <si>
    <t>OŠ NOVSKA</t>
  </si>
  <si>
    <t>Silva Preksavec</t>
  </si>
  <si>
    <t>tel.: 044/691-461</t>
  </si>
  <si>
    <t>Antonija Mirosavljević</t>
  </si>
  <si>
    <t>OSNOVNA ŠKOLA NOVSKA</t>
  </si>
  <si>
    <t>PLAN PRIHODA I PRIMITAKA - OSNOVNA ŠKOLA NOVSKA</t>
  </si>
  <si>
    <t>tel. 044/691-461</t>
  </si>
  <si>
    <t xml:space="preserve">        tel. 044/691-461</t>
  </si>
  <si>
    <t>Plan izradila:   Silva Preksavec</t>
  </si>
  <si>
    <t>PROJEKCIJA PLANA ZA 2021.</t>
  </si>
  <si>
    <t>Plaće za posebne uvjete rada-mentorstvo</t>
  </si>
  <si>
    <t>Vlastiti prihodi 3.1.1.</t>
  </si>
  <si>
    <t>Prihodi za posebne namjene 4.3.1.</t>
  </si>
  <si>
    <t>Aktivnost A100010</t>
  </si>
  <si>
    <t xml:space="preserve">Namirnice -Šk.kuhinja-50% pronatalitetna </t>
  </si>
  <si>
    <t>Namirnice-Šk.kuhinja roditelji</t>
  </si>
  <si>
    <t>Namirnice-Šk.kuhinja školska shema</t>
  </si>
  <si>
    <t>Namirnice-Šk.kuhinja EU PROJEKTI</t>
  </si>
  <si>
    <t>Namirnice-Šk.kuhinja GRAD</t>
  </si>
  <si>
    <t>Aktivnost A100013</t>
  </si>
  <si>
    <t>Namirnice u šk.kuhinji</t>
  </si>
  <si>
    <t>Prijevoz uč.s poteškoćama-MZO</t>
  </si>
  <si>
    <t>MZO-Posebna skupina učenika s teškoćama- PS I MRC</t>
  </si>
  <si>
    <t>AKTIVNOST K100002</t>
  </si>
  <si>
    <t>Opći prihodi i primici 1.2.</t>
  </si>
  <si>
    <t>Pristojbe i naknade-nez.os.s invaliditetom</t>
  </si>
  <si>
    <t>Naknade za prijevoz, s pos.i pos..-MZO</t>
  </si>
  <si>
    <t>Naknade troškova osobama izvan radnog odnosa-stručno osposobljavanje</t>
  </si>
  <si>
    <t>Naknada za tr.osp.-JAVNI RADOVI</t>
  </si>
  <si>
    <t>Aktivnost A100015</t>
  </si>
  <si>
    <t>Tekući PROJEKAT T10004</t>
  </si>
  <si>
    <t>Osiguravanje pomoćnika u nastavi SMŽ</t>
  </si>
  <si>
    <t>Osiguravanje pomoćnika u nastavi EU</t>
  </si>
  <si>
    <t>Osiguravanje pomoćnika u nastavi ROMSKI produženi boravak</t>
  </si>
  <si>
    <t>Namirnice-ROMSKI prod.boravak</t>
  </si>
  <si>
    <t>Rashodi za matterijal i energiju</t>
  </si>
  <si>
    <t>Prijevoz učenika-ROMSKI prod.boravak</t>
  </si>
  <si>
    <t>Uredski materijal-prod.boravak</t>
  </si>
  <si>
    <t>Namirnice-PB</t>
  </si>
  <si>
    <t>Usluge tekućeg i inv.održavanja</t>
  </si>
  <si>
    <t>Aktivnost A100020</t>
  </si>
  <si>
    <t>ERASMUS +</t>
  </si>
  <si>
    <t>Ostali rashodi za službena putovanja</t>
  </si>
  <si>
    <t>Stručno usavršavanje zaposlenika</t>
  </si>
  <si>
    <t>Izvor 1.1. OPĆI PRIHODI I PRIMICI</t>
  </si>
  <si>
    <t>Usluge prijevoza učenika-PRODUŽNA</t>
  </si>
  <si>
    <t>Aktivnost A100007</t>
  </si>
  <si>
    <t>Izvor 1.1. Školska natjecanja i smotre</t>
  </si>
  <si>
    <t>Troškovi i naknade mentorima</t>
  </si>
  <si>
    <t>Prehrana i materijal za natjecanje</t>
  </si>
  <si>
    <t>2021.</t>
  </si>
  <si>
    <t>Uredski materijal-</t>
  </si>
  <si>
    <t>Ostali nesponenuti rashodi poslovanja</t>
  </si>
  <si>
    <t xml:space="preserve">Klasa: 400-02/18-01/01         </t>
  </si>
  <si>
    <t xml:space="preserve">Ur.br.:  2176-38-01-18-        </t>
  </si>
  <si>
    <t>PRIJEDLOG PLANA ZA 2020.</t>
  </si>
  <si>
    <t>PROJEKCIJA PLANA ZA 2022.</t>
  </si>
  <si>
    <t>Naknade za prijevoz-os.auto</t>
  </si>
  <si>
    <t>Doprinosi za zdravstv. osig.16.5%</t>
  </si>
  <si>
    <t>Doprinosi za zdravstv. osig. 16,50%</t>
  </si>
  <si>
    <t>2022.</t>
  </si>
  <si>
    <t>PRIJEDLOG FINANCIJSKOG PLANA OŠ NOVSKA ZA 2020. I                                                                                                                                             PROJEKCIJA PLANA ZA  2021. I 2022. GODINU</t>
  </si>
  <si>
    <t>Prijedlog plana
za 2020.</t>
  </si>
  <si>
    <t>Projekcija plana
za 2021.</t>
  </si>
  <si>
    <t>Projekcija plana 
za 2022.</t>
  </si>
  <si>
    <t>Prijedlog plana 
za 2020.</t>
  </si>
  <si>
    <t xml:space="preserve">2020. </t>
  </si>
  <si>
    <t>Novska,  23. rujan 2019.</t>
  </si>
  <si>
    <t>Trošak licenci(održ.rač.programa:urudž.zapoisnik, softver itd.)</t>
  </si>
  <si>
    <t>Pristojbe i naknade-administ.jav.beljež</t>
  </si>
  <si>
    <t>Sitni inventar i auto gume+MZO 20000</t>
  </si>
  <si>
    <t>Usluge tekućeg i inv. odr.+GRAD 100</t>
  </si>
  <si>
    <t>Intelektualne i osobne usl.-VS isl.vjeron</t>
  </si>
  <si>
    <t>Uređaji, strojevi i oprema-MZO</t>
  </si>
  <si>
    <t>Nabava knjiga-učenici+MZO-7000</t>
  </si>
  <si>
    <t>RASHODI ZA NABAVU NEFINANCIJSKE IMOVINE-Ulaganja u objekte-ŽUPANIJA-DONACIJE</t>
  </si>
  <si>
    <t>Poslovni objekti-DONAC.MRC</t>
  </si>
  <si>
    <t>Uredska oprema i namještaj+DON.MRC 50</t>
  </si>
  <si>
    <t xml:space="preserve">knjige,-ŽUP </t>
  </si>
  <si>
    <t>Ostali nespo, rashodi posl.-projekti i međun.suradnja</t>
  </si>
  <si>
    <t>634-HZZ</t>
  </si>
  <si>
    <t>6361-GRAD</t>
  </si>
  <si>
    <t>638-EU PROJ.</t>
  </si>
  <si>
    <t>663-DON.</t>
  </si>
  <si>
    <t>Ukupno prihodi i primici za 2021.</t>
  </si>
  <si>
    <t>Ukupno prihodi i primici za 2022.</t>
  </si>
  <si>
    <t>6361-grad</t>
  </si>
  <si>
    <t>Novska,   23. rujan 2019.</t>
  </si>
  <si>
    <t>Novska, 23.rujan 2019.</t>
  </si>
  <si>
    <t>PLAN RASHODA I IZDATAKA -  OSNOVNA ŠKOLA NOVSKA ZA 2020 PREMA IZVORIMA</t>
  </si>
  <si>
    <t>KLASA: 003-06/19-01/01</t>
  </si>
  <si>
    <t>URBROJ:2176-38-01-19-58</t>
  </si>
  <si>
    <t xml:space="preserve">Novska, </t>
  </si>
  <si>
    <t>13.12.2019.</t>
  </si>
  <si>
    <t>2176-38-01-19-07</t>
  </si>
  <si>
    <t>400-02/19-01/01</t>
  </si>
  <si>
    <t xml:space="preserve">Produženi boravak-GRAD 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</si>
</sst>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#,##0\ &quot;kn&quot;"/>
    <numFmt numFmtId="183" formatCode="0.000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4"/>
      <color indexed="8"/>
      <name val="MS Sans Serif"/>
      <family val="0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color indexed="8"/>
      <name val="MS Sans Serif"/>
      <family val="0"/>
    </font>
    <font>
      <b/>
      <sz val="9"/>
      <name val="Arial"/>
      <family val="2"/>
    </font>
    <font>
      <u val="single"/>
      <sz val="10"/>
      <color indexed="8"/>
      <name val="MS Sans Serif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6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3" fillId="39" borderId="6" applyNumberFormat="0" applyAlignment="0" applyProtection="0"/>
    <xf numFmtId="0" fontId="15" fillId="0" borderId="7" applyNumberFormat="0" applyFill="0" applyAlignment="0" applyProtection="0"/>
    <xf numFmtId="0" fontId="64" fillId="40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1" borderId="0" applyNumberFormat="0" applyBorder="0" applyAlignment="0" applyProtection="0"/>
    <xf numFmtId="0" fontId="0" fillId="4" borderId="11" applyNumberFormat="0" applyFont="0" applyAlignment="0" applyProtection="0"/>
    <xf numFmtId="0" fontId="21" fillId="0" borderId="0">
      <alignment/>
      <protection/>
    </xf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42" borderId="14" applyNumberFormat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2" fillId="0" borderId="16" applyNumberFormat="0" applyFill="0" applyAlignment="0" applyProtection="0"/>
    <xf numFmtId="0" fontId="73" fillId="43" borderId="6" applyNumberFormat="0" applyAlignment="0" applyProtection="0"/>
    <xf numFmtId="0" fontId="15" fillId="0" borderId="0" applyNumberFormat="0" applyFill="0" applyBorder="0" applyAlignment="0" applyProtection="0"/>
  </cellStyleXfs>
  <cellXfs count="36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1" fontId="22" fillId="44" borderId="19" xfId="0" applyNumberFormat="1" applyFont="1" applyFill="1" applyBorder="1" applyAlignment="1">
      <alignment horizontal="left" wrapText="1"/>
    </xf>
    <xf numFmtId="1" fontId="22" fillId="0" borderId="20" xfId="0" applyNumberFormat="1" applyFont="1" applyBorder="1" applyAlignment="1">
      <alignment wrapText="1"/>
    </xf>
    <xf numFmtId="1" fontId="22" fillId="44" borderId="21" xfId="0" applyNumberFormat="1" applyFont="1" applyFill="1" applyBorder="1" applyAlignment="1">
      <alignment horizontal="right" vertical="top" wrapText="1"/>
    </xf>
    <xf numFmtId="3" fontId="22" fillId="0" borderId="20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/>
      <protection/>
    </xf>
    <xf numFmtId="1" fontId="21" fillId="0" borderId="22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0" fontId="33" fillId="0" borderId="24" xfId="0" applyFont="1" applyBorder="1" applyAlignment="1" quotePrefix="1">
      <alignment horizontal="left" wrapText="1"/>
    </xf>
    <xf numFmtId="1" fontId="21" fillId="0" borderId="0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wrapText="1"/>
    </xf>
    <xf numFmtId="3" fontId="22" fillId="0" borderId="20" xfId="0" applyNumberFormat="1" applyFont="1" applyBorder="1" applyAlignment="1">
      <alignment wrapText="1"/>
    </xf>
    <xf numFmtId="3" fontId="22" fillId="0" borderId="2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right"/>
    </xf>
    <xf numFmtId="3" fontId="33" fillId="0" borderId="32" xfId="0" applyNumberFormat="1" applyFont="1" applyBorder="1" applyAlignment="1">
      <alignment horizontal="right"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36" fillId="0" borderId="24" xfId="0" applyFont="1" applyBorder="1" applyAlignment="1">
      <alignment horizontal="left"/>
    </xf>
    <xf numFmtId="0" fontId="21" fillId="0" borderId="34" xfId="0" applyNumberFormat="1" applyFont="1" applyFill="1" applyBorder="1" applyAlignment="1" applyProtection="1">
      <alignment/>
      <protection/>
    </xf>
    <xf numFmtId="0" fontId="21" fillId="0" borderId="35" xfId="0" applyNumberFormat="1" applyFont="1" applyFill="1" applyBorder="1" applyAlignment="1" applyProtection="1">
      <alignment/>
      <protection/>
    </xf>
    <xf numFmtId="3" fontId="33" fillId="0" borderId="36" xfId="0" applyNumberFormat="1" applyFont="1" applyBorder="1" applyAlignment="1">
      <alignment horizontal="right"/>
    </xf>
    <xf numFmtId="3" fontId="33" fillId="0" borderId="33" xfId="0" applyNumberFormat="1" applyFont="1" applyBorder="1" applyAlignment="1">
      <alignment horizontal="right"/>
    </xf>
    <xf numFmtId="3" fontId="33" fillId="0" borderId="33" xfId="0" applyNumberFormat="1" applyFont="1" applyFill="1" applyBorder="1" applyAlignment="1" applyProtection="1">
      <alignment horizontal="right" wrapText="1"/>
      <protection/>
    </xf>
    <xf numFmtId="3" fontId="33" fillId="0" borderId="37" xfId="0" applyNumberFormat="1" applyFont="1" applyBorder="1" applyAlignment="1">
      <alignment horizontal="right"/>
    </xf>
    <xf numFmtId="3" fontId="33" fillId="0" borderId="38" xfId="0" applyNumberFormat="1" applyFont="1" applyBorder="1" applyAlignment="1">
      <alignment horizontal="right"/>
    </xf>
    <xf numFmtId="3" fontId="33" fillId="0" borderId="39" xfId="0" applyNumberFormat="1" applyFont="1" applyBorder="1" applyAlignment="1">
      <alignment horizontal="right"/>
    </xf>
    <xf numFmtId="0" fontId="21" fillId="0" borderId="40" xfId="0" applyNumberFormat="1" applyFont="1" applyFill="1" applyBorder="1" applyAlignment="1" applyProtection="1">
      <alignment/>
      <protection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Border="1" applyAlignment="1">
      <alignment horizontal="right"/>
    </xf>
    <xf numFmtId="3" fontId="33" fillId="0" borderId="43" xfId="0" applyNumberFormat="1" applyFont="1" applyBorder="1" applyAlignment="1">
      <alignment horizontal="right"/>
    </xf>
    <xf numFmtId="3" fontId="33" fillId="0" borderId="41" xfId="0" applyNumberFormat="1" applyFont="1" applyBorder="1" applyAlignment="1">
      <alignment horizontal="right"/>
    </xf>
    <xf numFmtId="3" fontId="33" fillId="0" borderId="44" xfId="0" applyNumberFormat="1" applyFont="1" applyFill="1" applyBorder="1" applyAlignment="1" applyProtection="1">
      <alignment horizontal="right" wrapText="1"/>
      <protection/>
    </xf>
    <xf numFmtId="3" fontId="33" fillId="0" borderId="45" xfId="0" applyNumberFormat="1" applyFont="1" applyFill="1" applyBorder="1" applyAlignment="1" applyProtection="1">
      <alignment horizontal="right" wrapText="1"/>
      <protection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3" fontId="33" fillId="0" borderId="46" xfId="0" applyNumberFormat="1" applyFont="1" applyBorder="1" applyAlignment="1">
      <alignment/>
    </xf>
    <xf numFmtId="3" fontId="33" fillId="0" borderId="47" xfId="0" applyNumberFormat="1" applyFont="1" applyFill="1" applyBorder="1" applyAlignment="1" applyProtection="1">
      <alignment wrapText="1"/>
      <protection/>
    </xf>
    <xf numFmtId="0" fontId="33" fillId="0" borderId="35" xfId="0" applyFont="1" applyBorder="1" applyAlignment="1" quotePrefix="1">
      <alignment horizontal="left" wrapText="1"/>
    </xf>
    <xf numFmtId="0" fontId="33" fillId="0" borderId="35" xfId="0" applyFont="1" applyBorder="1" applyAlignment="1" quotePrefix="1">
      <alignment horizontal="center" wrapText="1"/>
    </xf>
    <xf numFmtId="3" fontId="33" fillId="0" borderId="48" xfId="0" applyNumberFormat="1" applyFont="1" applyBorder="1" applyAlignment="1">
      <alignment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33" fillId="0" borderId="49" xfId="0" applyFont="1" applyBorder="1" applyAlignment="1" quotePrefix="1">
      <alignment horizontal="left"/>
    </xf>
    <xf numFmtId="0" fontId="33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3" fillId="0" borderId="50" xfId="0" applyNumberFormat="1" applyFont="1" applyFill="1" applyBorder="1" applyAlignment="1" applyProtection="1">
      <alignment wrapText="1"/>
      <protection/>
    </xf>
    <xf numFmtId="0" fontId="34" fillId="0" borderId="51" xfId="0" applyNumberFormat="1" applyFont="1" applyFill="1" applyBorder="1" applyAlignment="1" applyProtection="1">
      <alignment horizontal="right"/>
      <protection/>
    </xf>
    <xf numFmtId="0" fontId="34" fillId="0" borderId="52" xfId="0" applyNumberFormat="1" applyFont="1" applyFill="1" applyBorder="1" applyAlignment="1" applyProtection="1">
      <alignment horizontal="right"/>
      <protection/>
    </xf>
    <xf numFmtId="0" fontId="34" fillId="0" borderId="53" xfId="0" applyNumberFormat="1" applyFont="1" applyFill="1" applyBorder="1" applyAlignment="1" applyProtection="1">
      <alignment horizontal="right"/>
      <protection/>
    </xf>
    <xf numFmtId="0" fontId="26" fillId="0" borderId="54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5" fillId="0" borderId="55" xfId="0" applyNumberFormat="1" applyFont="1" applyFill="1" applyBorder="1" applyAlignment="1" applyProtection="1">
      <alignment wrapText="1"/>
      <protection/>
    </xf>
    <xf numFmtId="0" fontId="26" fillId="0" borderId="56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 horizontal="right"/>
      <protection/>
    </xf>
    <xf numFmtId="3" fontId="26" fillId="0" borderId="29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56" xfId="0" applyNumberFormat="1" applyFont="1" applyFill="1" applyBorder="1" applyAlignment="1" applyProtection="1">
      <alignment horizontal="left" vertical="center" wrapText="1"/>
      <protection/>
    </xf>
    <xf numFmtId="3" fontId="41" fillId="0" borderId="23" xfId="0" applyNumberFormat="1" applyFont="1" applyFill="1" applyBorder="1" applyAlignment="1" applyProtection="1">
      <alignment horizontal="right" vertical="center"/>
      <protection/>
    </xf>
    <xf numFmtId="3" fontId="41" fillId="0" borderId="29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9" xfId="0" applyNumberFormat="1" applyFont="1" applyFill="1" applyBorder="1" applyAlignment="1" applyProtection="1">
      <alignment horizontal="center"/>
      <protection/>
    </xf>
    <xf numFmtId="0" fontId="42" fillId="0" borderId="56" xfId="0" applyNumberFormat="1" applyFont="1" applyFill="1" applyBorder="1" applyAlignment="1" applyProtection="1">
      <alignment wrapText="1"/>
      <protection/>
    </xf>
    <xf numFmtId="3" fontId="33" fillId="0" borderId="23" xfId="0" applyNumberFormat="1" applyFont="1" applyFill="1" applyBorder="1" applyAlignment="1" applyProtection="1">
      <alignment/>
      <protection/>
    </xf>
    <xf numFmtId="3" fontId="33" fillId="0" borderId="29" xfId="0" applyNumberFormat="1" applyFont="1" applyFill="1" applyBorder="1" applyAlignment="1" applyProtection="1">
      <alignment/>
      <protection/>
    </xf>
    <xf numFmtId="3" fontId="33" fillId="0" borderId="57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56" xfId="0" applyNumberFormat="1" applyFont="1" applyFill="1" applyBorder="1" applyAlignment="1" applyProtection="1">
      <alignment vertical="center" wrapText="1"/>
      <protection/>
    </xf>
    <xf numFmtId="3" fontId="26" fillId="0" borderId="23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1" fontId="21" fillId="0" borderId="58" xfId="0" applyNumberFormat="1" applyFont="1" applyBorder="1" applyAlignment="1">
      <alignment horizontal="left" wrapText="1"/>
    </xf>
    <xf numFmtId="3" fontId="21" fillId="0" borderId="59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/>
    </xf>
    <xf numFmtId="3" fontId="21" fillId="0" borderId="58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 vertical="center" wrapText="1"/>
    </xf>
    <xf numFmtId="3" fontId="21" fillId="0" borderId="60" xfId="0" applyNumberFormat="1" applyFont="1" applyBorder="1" applyAlignment="1">
      <alignment horizontal="right" vertical="center" wrapText="1"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right"/>
      <protection/>
    </xf>
    <xf numFmtId="3" fontId="23" fillId="0" borderId="23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3" fillId="0" borderId="29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23" fillId="0" borderId="56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45" fillId="0" borderId="29" xfId="89" applyNumberFormat="1" applyFont="1" applyBorder="1" applyAlignment="1">
      <alignment horizontal="center"/>
      <protection/>
    </xf>
    <xf numFmtId="0" fontId="45" fillId="0" borderId="29" xfId="89" applyNumberFormat="1" applyFont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 horizontal="right" vertical="center"/>
      <protection/>
    </xf>
    <xf numFmtId="0" fontId="45" fillId="0" borderId="56" xfId="89" applyNumberFormat="1" applyFont="1" applyBorder="1">
      <alignment/>
      <protection/>
    </xf>
    <xf numFmtId="0" fontId="45" fillId="0" borderId="56" xfId="89" applyNumberFormat="1" applyFont="1" applyBorder="1" applyAlignment="1" quotePrefix="1">
      <alignment horizontal="left"/>
      <protection/>
    </xf>
    <xf numFmtId="0" fontId="45" fillId="0" borderId="56" xfId="89" applyNumberFormat="1" applyFont="1" applyBorder="1" applyAlignment="1">
      <alignment horizontal="left"/>
      <protection/>
    </xf>
    <xf numFmtId="0" fontId="45" fillId="0" borderId="56" xfId="89" applyNumberFormat="1" applyFont="1" applyBorder="1" applyAlignment="1">
      <alignment vertical="center" wrapText="1"/>
      <protection/>
    </xf>
    <xf numFmtId="0" fontId="45" fillId="0" borderId="30" xfId="89" applyNumberFormat="1" applyFont="1" applyBorder="1" applyAlignment="1">
      <alignment horizontal="center" vertical="center"/>
      <protection/>
    </xf>
    <xf numFmtId="0" fontId="45" fillId="0" borderId="62" xfId="89" applyNumberFormat="1" applyFont="1" applyBorder="1" applyAlignment="1">
      <alignment vertical="center" wrapText="1"/>
      <protection/>
    </xf>
    <xf numFmtId="3" fontId="25" fillId="0" borderId="63" xfId="0" applyNumberFormat="1" applyFont="1" applyFill="1" applyBorder="1" applyAlignment="1" applyProtection="1">
      <alignment/>
      <protection/>
    </xf>
    <xf numFmtId="3" fontId="33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3" fontId="26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18" xfId="0" applyNumberFormat="1" applyFont="1" applyFill="1" applyBorder="1" applyAlignment="1" applyProtection="1">
      <alignment horizontal="right" vertical="center"/>
      <protection/>
    </xf>
    <xf numFmtId="3" fontId="41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64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33" fillId="0" borderId="66" xfId="0" applyNumberFormat="1" applyFont="1" applyFill="1" applyBorder="1" applyAlignment="1" applyProtection="1">
      <alignment/>
      <protection/>
    </xf>
    <xf numFmtId="0" fontId="26" fillId="0" borderId="67" xfId="0" applyNumberFormat="1" applyFont="1" applyFill="1" applyBorder="1" applyAlignment="1" applyProtection="1">
      <alignment horizontal="center"/>
      <protection/>
    </xf>
    <xf numFmtId="0" fontId="25" fillId="0" borderId="68" xfId="0" applyNumberFormat="1" applyFont="1" applyFill="1" applyBorder="1" applyAlignment="1" applyProtection="1">
      <alignment wrapText="1"/>
      <protection/>
    </xf>
    <xf numFmtId="3" fontId="25" fillId="0" borderId="69" xfId="0" applyNumberFormat="1" applyFont="1" applyFill="1" applyBorder="1" applyAlignment="1" applyProtection="1">
      <alignment horizontal="right"/>
      <protection/>
    </xf>
    <xf numFmtId="3" fontId="25" fillId="0" borderId="67" xfId="0" applyNumberFormat="1" applyFont="1" applyFill="1" applyBorder="1" applyAlignment="1" applyProtection="1">
      <alignment horizontal="right"/>
      <protection/>
    </xf>
    <xf numFmtId="3" fontId="25" fillId="0" borderId="70" xfId="0" applyNumberFormat="1" applyFont="1" applyFill="1" applyBorder="1" applyAlignment="1" applyProtection="1">
      <alignment horizontal="right"/>
      <protection/>
    </xf>
    <xf numFmtId="0" fontId="25" fillId="0" borderId="67" xfId="0" applyNumberFormat="1" applyFont="1" applyFill="1" applyBorder="1" applyAlignment="1" applyProtection="1">
      <alignment/>
      <protection/>
    </xf>
    <xf numFmtId="0" fontId="25" fillId="0" borderId="70" xfId="0" applyNumberFormat="1" applyFont="1" applyFill="1" applyBorder="1" applyAlignment="1" applyProtection="1">
      <alignment/>
      <protection/>
    </xf>
    <xf numFmtId="0" fontId="45" fillId="0" borderId="67" xfId="89" applyNumberFormat="1" applyFont="1" applyBorder="1" applyAlignment="1">
      <alignment horizontal="center"/>
      <protection/>
    </xf>
    <xf numFmtId="0" fontId="45" fillId="0" borderId="68" xfId="89" applyNumberFormat="1" applyFont="1" applyBorder="1" applyAlignment="1">
      <alignment horizontal="left"/>
      <protection/>
    </xf>
    <xf numFmtId="3" fontId="23" fillId="0" borderId="69" xfId="0" applyNumberFormat="1" applyFont="1" applyFill="1" applyBorder="1" applyAlignment="1" applyProtection="1">
      <alignment horizontal="right"/>
      <protection/>
    </xf>
    <xf numFmtId="3" fontId="23" fillId="0" borderId="67" xfId="0" applyNumberFormat="1" applyFont="1" applyFill="1" applyBorder="1" applyAlignment="1" applyProtection="1">
      <alignment horizontal="right"/>
      <protection/>
    </xf>
    <xf numFmtId="3" fontId="23" fillId="0" borderId="70" xfId="0" applyNumberFormat="1" applyFont="1" applyFill="1" applyBorder="1" applyAlignment="1" applyProtection="1">
      <alignment horizontal="right"/>
      <protection/>
    </xf>
    <xf numFmtId="0" fontId="26" fillId="32" borderId="54" xfId="0" applyNumberFormat="1" applyFont="1" applyFill="1" applyBorder="1" applyAlignment="1" applyProtection="1">
      <alignment horizontal="center"/>
      <protection/>
    </xf>
    <xf numFmtId="0" fontId="26" fillId="32" borderId="55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5" fillId="0" borderId="62" xfId="0" applyNumberFormat="1" applyFont="1" applyFill="1" applyBorder="1" applyAlignment="1" applyProtection="1">
      <alignment wrapText="1"/>
      <protection/>
    </xf>
    <xf numFmtId="3" fontId="33" fillId="0" borderId="71" xfId="0" applyNumberFormat="1" applyFont="1" applyBorder="1" applyAlignment="1">
      <alignment horizontal="right"/>
    </xf>
    <xf numFmtId="3" fontId="33" fillId="0" borderId="72" xfId="0" applyNumberFormat="1" applyFont="1" applyBorder="1" applyAlignment="1">
      <alignment horizontal="right"/>
    </xf>
    <xf numFmtId="3" fontId="33" fillId="0" borderId="73" xfId="0" applyNumberFormat="1" applyFont="1" applyBorder="1" applyAlignment="1">
      <alignment horizontal="right"/>
    </xf>
    <xf numFmtId="3" fontId="33" fillId="0" borderId="74" xfId="0" applyNumberFormat="1" applyFont="1" applyBorder="1" applyAlignment="1">
      <alignment horizontal="right"/>
    </xf>
    <xf numFmtId="3" fontId="26" fillId="0" borderId="75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3" fontId="26" fillId="0" borderId="77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6" fillId="0" borderId="66" xfId="0" applyNumberFormat="1" applyFont="1" applyFill="1" applyBorder="1" applyAlignment="1" applyProtection="1">
      <alignment vertical="center" wrapText="1"/>
      <protection/>
    </xf>
    <xf numFmtId="0" fontId="45" fillId="0" borderId="66" xfId="89" applyNumberFormat="1" applyFont="1" applyBorder="1" applyAlignment="1">
      <alignment vertical="center" wrapText="1"/>
      <protection/>
    </xf>
    <xf numFmtId="0" fontId="26" fillId="0" borderId="66" xfId="0" applyNumberFormat="1" applyFont="1" applyFill="1" applyBorder="1" applyAlignment="1" applyProtection="1">
      <alignment wrapText="1"/>
      <protection/>
    </xf>
    <xf numFmtId="0" fontId="23" fillId="0" borderId="66" xfId="0" applyNumberFormat="1" applyFont="1" applyFill="1" applyBorder="1" applyAlignment="1" applyProtection="1">
      <alignment wrapText="1"/>
      <protection/>
    </xf>
    <xf numFmtId="0" fontId="23" fillId="0" borderId="78" xfId="0" applyNumberFormat="1" applyFont="1" applyFill="1" applyBorder="1" applyAlignment="1" applyProtection="1">
      <alignment wrapText="1"/>
      <protection/>
    </xf>
    <xf numFmtId="3" fontId="26" fillId="0" borderId="79" xfId="0" applyNumberFormat="1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 horizontal="right"/>
      <protection/>
    </xf>
    <xf numFmtId="3" fontId="26" fillId="0" borderId="80" xfId="0" applyNumberFormat="1" applyFont="1" applyFill="1" applyBorder="1" applyAlignment="1" applyProtection="1">
      <alignment/>
      <protection/>
    </xf>
    <xf numFmtId="3" fontId="26" fillId="0" borderId="81" xfId="0" applyNumberFormat="1" applyFont="1" applyFill="1" applyBorder="1" applyAlignment="1" applyProtection="1">
      <alignment/>
      <protection/>
    </xf>
    <xf numFmtId="3" fontId="26" fillId="0" borderId="81" xfId="0" applyNumberFormat="1" applyFont="1" applyFill="1" applyBorder="1" applyAlignment="1" applyProtection="1">
      <alignment horizontal="right" vertical="center"/>
      <protection/>
    </xf>
    <xf numFmtId="3" fontId="23" fillId="0" borderId="81" xfId="0" applyNumberFormat="1" applyFont="1" applyFill="1" applyBorder="1" applyAlignment="1" applyProtection="1">
      <alignment horizontal="right" vertical="center"/>
      <protection/>
    </xf>
    <xf numFmtId="3" fontId="26" fillId="0" borderId="81" xfId="0" applyNumberFormat="1" applyFont="1" applyFill="1" applyBorder="1" applyAlignment="1" applyProtection="1">
      <alignment horizontal="right"/>
      <protection/>
    </xf>
    <xf numFmtId="3" fontId="23" fillId="0" borderId="81" xfId="0" applyNumberFormat="1" applyFont="1" applyFill="1" applyBorder="1" applyAlignment="1" applyProtection="1">
      <alignment horizontal="right"/>
      <protection/>
    </xf>
    <xf numFmtId="3" fontId="23" fillId="0" borderId="82" xfId="0" applyNumberFormat="1" applyFont="1" applyFill="1" applyBorder="1" applyAlignment="1" applyProtection="1">
      <alignment horizontal="right"/>
      <protection/>
    </xf>
    <xf numFmtId="0" fontId="47" fillId="7" borderId="30" xfId="0" applyNumberFormat="1" applyFont="1" applyFill="1" applyBorder="1" applyAlignment="1" applyProtection="1">
      <alignment horizontal="center" vertical="center"/>
      <protection/>
    </xf>
    <xf numFmtId="0" fontId="22" fillId="7" borderId="62" xfId="0" applyNumberFormat="1" applyFont="1" applyFill="1" applyBorder="1" applyAlignment="1" applyProtection="1">
      <alignment horizontal="left" vertical="center" wrapText="1"/>
      <protection/>
    </xf>
    <xf numFmtId="3" fontId="33" fillId="7" borderId="17" xfId="0" applyNumberFormat="1" applyFont="1" applyFill="1" applyBorder="1" applyAlignment="1" applyProtection="1">
      <alignment horizontal="right" vertical="center"/>
      <protection/>
    </xf>
    <xf numFmtId="0" fontId="22" fillId="7" borderId="83" xfId="0" applyNumberFormat="1" applyFont="1" applyFill="1" applyBorder="1" applyAlignment="1" applyProtection="1">
      <alignment horizontal="left" vertical="center"/>
      <protection/>
    </xf>
    <xf numFmtId="0" fontId="22" fillId="7" borderId="84" xfId="0" applyNumberFormat="1" applyFont="1" applyFill="1" applyBorder="1" applyAlignment="1" applyProtection="1">
      <alignment wrapText="1"/>
      <protection/>
    </xf>
    <xf numFmtId="0" fontId="22" fillId="7" borderId="76" xfId="0" applyNumberFormat="1" applyFont="1" applyFill="1" applyBorder="1" applyAlignment="1" applyProtection="1">
      <alignment horizontal="left" vertical="center"/>
      <protection/>
    </xf>
    <xf numFmtId="0" fontId="22" fillId="7" borderId="85" xfId="0" applyNumberFormat="1" applyFont="1" applyFill="1" applyBorder="1" applyAlignment="1" applyProtection="1">
      <alignment vertical="center" wrapText="1"/>
      <protection/>
    </xf>
    <xf numFmtId="0" fontId="22" fillId="7" borderId="86" xfId="0" applyNumberFormat="1" applyFont="1" applyFill="1" applyBorder="1" applyAlignment="1" applyProtection="1">
      <alignment horizontal="left" vertical="center"/>
      <protection/>
    </xf>
    <xf numFmtId="0" fontId="22" fillId="7" borderId="87" xfId="0" applyNumberFormat="1" applyFont="1" applyFill="1" applyBorder="1" applyAlignment="1" applyProtection="1">
      <alignment vertical="center" wrapText="1"/>
      <protection/>
    </xf>
    <xf numFmtId="0" fontId="41" fillId="7" borderId="86" xfId="0" applyNumberFormat="1" applyFont="1" applyFill="1" applyBorder="1" applyAlignment="1" applyProtection="1">
      <alignment horizontal="center" vertical="center"/>
      <protection/>
    </xf>
    <xf numFmtId="0" fontId="41" fillId="7" borderId="87" xfId="0" applyNumberFormat="1" applyFont="1" applyFill="1" applyBorder="1" applyAlignment="1" applyProtection="1">
      <alignment vertical="center" wrapText="1"/>
      <protection/>
    </xf>
    <xf numFmtId="3" fontId="41" fillId="7" borderId="20" xfId="0" applyNumberFormat="1" applyFont="1" applyFill="1" applyBorder="1" applyAlignment="1" applyProtection="1">
      <alignment horizontal="right" vertical="center"/>
      <protection/>
    </xf>
    <xf numFmtId="3" fontId="33" fillId="7" borderId="88" xfId="0" applyNumberFormat="1" applyFont="1" applyFill="1" applyBorder="1" applyAlignment="1" applyProtection="1">
      <alignment horizontal="right"/>
      <protection/>
    </xf>
    <xf numFmtId="3" fontId="33" fillId="7" borderId="86" xfId="0" applyNumberFormat="1" applyFont="1" applyFill="1" applyBorder="1" applyAlignment="1" applyProtection="1">
      <alignment horizontal="right"/>
      <protection/>
    </xf>
    <xf numFmtId="3" fontId="33" fillId="7" borderId="17" xfId="0" applyNumberFormat="1" applyFont="1" applyFill="1" applyBorder="1" applyAlignment="1" applyProtection="1">
      <alignment horizontal="right"/>
      <protection/>
    </xf>
    <xf numFmtId="3" fontId="33" fillId="7" borderId="75" xfId="0" applyNumberFormat="1" applyFont="1" applyFill="1" applyBorder="1" applyAlignment="1" applyProtection="1">
      <alignment horizontal="right"/>
      <protection/>
    </xf>
    <xf numFmtId="3" fontId="33" fillId="7" borderId="76" xfId="0" applyNumberFormat="1" applyFont="1" applyFill="1" applyBorder="1" applyAlignment="1" applyProtection="1">
      <alignment horizontal="right"/>
      <protection/>
    </xf>
    <xf numFmtId="3" fontId="33" fillId="7" borderId="77" xfId="0" applyNumberFormat="1" applyFont="1" applyFill="1" applyBorder="1" applyAlignment="1" applyProtection="1">
      <alignment horizontal="right"/>
      <protection/>
    </xf>
    <xf numFmtId="0" fontId="41" fillId="0" borderId="59" xfId="0" applyNumberFormat="1" applyFont="1" applyFill="1" applyBorder="1" applyAlignment="1" applyProtection="1">
      <alignment horizontal="center"/>
      <protection/>
    </xf>
    <xf numFmtId="0" fontId="41" fillId="0" borderId="89" xfId="0" applyNumberFormat="1" applyFont="1" applyFill="1" applyBorder="1" applyAlignment="1" applyProtection="1">
      <alignment wrapText="1"/>
      <protection/>
    </xf>
    <xf numFmtId="3" fontId="41" fillId="0" borderId="90" xfId="0" applyNumberFormat="1" applyFont="1" applyFill="1" applyBorder="1" applyAlignment="1" applyProtection="1">
      <alignment horizontal="right"/>
      <protection/>
    </xf>
    <xf numFmtId="3" fontId="41" fillId="0" borderId="59" xfId="0" applyNumberFormat="1" applyFont="1" applyFill="1" applyBorder="1" applyAlignment="1" applyProtection="1">
      <alignment horizontal="right"/>
      <protection/>
    </xf>
    <xf numFmtId="3" fontId="41" fillId="0" borderId="58" xfId="0" applyNumberFormat="1" applyFont="1" applyFill="1" applyBorder="1" applyAlignment="1" applyProtection="1">
      <alignment horizontal="right"/>
      <protection/>
    </xf>
    <xf numFmtId="0" fontId="41" fillId="0" borderId="54" xfId="0" applyNumberFormat="1" applyFont="1" applyFill="1" applyBorder="1" applyAlignment="1" applyProtection="1">
      <alignment horizontal="center"/>
      <protection/>
    </xf>
    <xf numFmtId="0" fontId="41" fillId="0" borderId="55" xfId="0" applyNumberFormat="1" applyFont="1" applyFill="1" applyBorder="1" applyAlignment="1" applyProtection="1">
      <alignment wrapText="1"/>
      <protection/>
    </xf>
    <xf numFmtId="3" fontId="41" fillId="0" borderId="90" xfId="0" applyNumberFormat="1" applyFont="1" applyFill="1" applyBorder="1" applyAlignment="1" applyProtection="1">
      <alignment/>
      <protection/>
    </xf>
    <xf numFmtId="3" fontId="41" fillId="0" borderId="59" xfId="0" applyNumberFormat="1" applyFont="1" applyFill="1" applyBorder="1" applyAlignment="1" applyProtection="1">
      <alignment/>
      <protection/>
    </xf>
    <xf numFmtId="3" fontId="41" fillId="0" borderId="58" xfId="0" applyNumberFormat="1" applyFont="1" applyFill="1" applyBorder="1" applyAlignment="1" applyProtection="1">
      <alignment/>
      <protection/>
    </xf>
    <xf numFmtId="0" fontId="41" fillId="0" borderId="65" xfId="0" applyNumberFormat="1" applyFont="1" applyFill="1" applyBorder="1" applyAlignment="1" applyProtection="1">
      <alignment wrapText="1"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91" xfId="0" applyNumberFormat="1" applyFont="1" applyFill="1" applyBorder="1" applyAlignment="1" applyProtection="1">
      <alignment/>
      <protection/>
    </xf>
    <xf numFmtId="3" fontId="41" fillId="0" borderId="63" xfId="0" applyNumberFormat="1" applyFont="1" applyFill="1" applyBorder="1" applyAlignment="1" applyProtection="1">
      <alignment/>
      <protection/>
    </xf>
    <xf numFmtId="3" fontId="41" fillId="0" borderId="54" xfId="0" applyNumberFormat="1" applyFont="1" applyFill="1" applyBorder="1" applyAlignment="1" applyProtection="1">
      <alignment/>
      <protection/>
    </xf>
    <xf numFmtId="0" fontId="26" fillId="32" borderId="76" xfId="0" applyNumberFormat="1" applyFont="1" applyFill="1" applyBorder="1" applyAlignment="1" applyProtection="1">
      <alignment horizontal="center"/>
      <protection/>
    </xf>
    <xf numFmtId="0" fontId="26" fillId="32" borderId="85" xfId="0" applyNumberFormat="1" applyFont="1" applyFill="1" applyBorder="1" applyAlignment="1" applyProtection="1">
      <alignment wrapText="1"/>
      <protection/>
    </xf>
    <xf numFmtId="0" fontId="22" fillId="7" borderId="87" xfId="0" applyNumberFormat="1" applyFont="1" applyFill="1" applyBorder="1" applyAlignment="1" applyProtection="1">
      <alignment wrapText="1"/>
      <protection/>
    </xf>
    <xf numFmtId="1" fontId="21" fillId="44" borderId="19" xfId="0" applyNumberFormat="1" applyFont="1" applyFill="1" applyBorder="1" applyAlignment="1">
      <alignment horizontal="left" wrapText="1"/>
    </xf>
    <xf numFmtId="0" fontId="0" fillId="0" borderId="92" xfId="0" applyNumberFormat="1" applyFont="1" applyFill="1" applyBorder="1" applyAlignment="1" applyProtection="1">
      <alignment horizontal="center"/>
      <protection/>
    </xf>
    <xf numFmtId="0" fontId="0" fillId="0" borderId="9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48" fillId="0" borderId="19" xfId="0" applyNumberFormat="1" applyFont="1" applyFill="1" applyBorder="1" applyAlignment="1" applyProtection="1">
      <alignment horizontal="center" vertical="center" wrapText="1"/>
      <protection/>
    </xf>
    <xf numFmtId="1" fontId="21" fillId="0" borderId="28" xfId="0" applyNumberFormat="1" applyFont="1" applyBorder="1" applyAlignment="1">
      <alignment horizontal="left" wrapText="1"/>
    </xf>
    <xf numFmtId="0" fontId="45" fillId="0" borderId="0" xfId="89" applyNumberFormat="1" applyFont="1" applyBorder="1" applyAlignment="1">
      <alignment horizontal="center" vertical="center"/>
      <protection/>
    </xf>
    <xf numFmtId="0" fontId="45" fillId="0" borderId="0" xfId="89" applyNumberFormat="1" applyFont="1" applyBorder="1" applyAlignment="1">
      <alignment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31" borderId="0" xfId="0" applyNumberFormat="1" applyFont="1" applyFill="1" applyBorder="1" applyAlignment="1" applyProtection="1">
      <alignment horizontal="center"/>
      <protection/>
    </xf>
    <xf numFmtId="0" fontId="26" fillId="0" borderId="67" xfId="0" applyNumberFormat="1" applyFont="1" applyFill="1" applyBorder="1" applyAlignment="1" applyProtection="1">
      <alignment horizontal="center" vertical="center"/>
      <protection/>
    </xf>
    <xf numFmtId="0" fontId="26" fillId="0" borderId="68" xfId="0" applyNumberFormat="1" applyFont="1" applyFill="1" applyBorder="1" applyAlignment="1" applyProtection="1">
      <alignment vertical="center" wrapText="1"/>
      <protection/>
    </xf>
    <xf numFmtId="3" fontId="26" fillId="0" borderId="67" xfId="0" applyNumberFormat="1" applyFont="1" applyFill="1" applyBorder="1" applyAlignment="1" applyProtection="1">
      <alignment horizontal="right" vertical="center"/>
      <protection/>
    </xf>
    <xf numFmtId="3" fontId="26" fillId="0" borderId="70" xfId="0" applyNumberFormat="1" applyFont="1" applyFill="1" applyBorder="1" applyAlignment="1" applyProtection="1">
      <alignment horizontal="right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vertical="center" wrapText="1"/>
      <protection/>
    </xf>
    <xf numFmtId="3" fontId="25" fillId="0" borderId="67" xfId="0" applyNumberFormat="1" applyFont="1" applyFill="1" applyBorder="1" applyAlignment="1" applyProtection="1">
      <alignment horizontal="right" vertical="center"/>
      <protection/>
    </xf>
    <xf numFmtId="0" fontId="49" fillId="0" borderId="29" xfId="89" applyNumberFormat="1" applyFont="1" applyBorder="1" applyAlignment="1">
      <alignment horizontal="center"/>
      <protection/>
    </xf>
    <xf numFmtId="0" fontId="49" fillId="0" borderId="56" xfId="89" applyNumberFormat="1" applyFont="1" applyBorder="1">
      <alignment/>
      <protection/>
    </xf>
    <xf numFmtId="3" fontId="24" fillId="0" borderId="29" xfId="0" applyNumberFormat="1" applyFont="1" applyFill="1" applyBorder="1" applyAlignment="1" applyProtection="1">
      <alignment horizontal="right"/>
      <protection/>
    </xf>
    <xf numFmtId="3" fontId="24" fillId="0" borderId="23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49" fillId="0" borderId="67" xfId="89" applyNumberFormat="1" applyFont="1" applyBorder="1" applyAlignment="1">
      <alignment horizontal="center"/>
      <protection/>
    </xf>
    <xf numFmtId="0" fontId="49" fillId="0" borderId="68" xfId="89" applyNumberFormat="1" applyFont="1" applyBorder="1" applyAlignment="1">
      <alignment horizontal="left"/>
      <protection/>
    </xf>
    <xf numFmtId="3" fontId="24" fillId="0" borderId="67" xfId="0" applyNumberFormat="1" applyFont="1" applyFill="1" applyBorder="1" applyAlignment="1" applyProtection="1">
      <alignment horizontal="right"/>
      <protection/>
    </xf>
    <xf numFmtId="3" fontId="24" fillId="0" borderId="70" xfId="0" applyNumberFormat="1" applyFont="1" applyFill="1" applyBorder="1" applyAlignment="1" applyProtection="1">
      <alignment horizontal="right"/>
      <protection/>
    </xf>
    <xf numFmtId="0" fontId="50" fillId="0" borderId="67" xfId="89" applyNumberFormat="1" applyFont="1" applyBorder="1" applyAlignment="1">
      <alignment horizontal="center"/>
      <protection/>
    </xf>
    <xf numFmtId="0" fontId="51" fillId="0" borderId="67" xfId="89" applyNumberFormat="1" applyFont="1" applyBorder="1" applyAlignment="1">
      <alignment horizontal="center"/>
      <protection/>
    </xf>
    <xf numFmtId="0" fontId="51" fillId="0" borderId="68" xfId="89" applyNumberFormat="1" applyFont="1" applyBorder="1" applyAlignment="1">
      <alignment horizontal="left"/>
      <protection/>
    </xf>
    <xf numFmtId="0" fontId="50" fillId="0" borderId="68" xfId="89" applyNumberFormat="1" applyFont="1" applyBorder="1" applyAlignment="1">
      <alignment horizontal="left"/>
      <protection/>
    </xf>
    <xf numFmtId="3" fontId="26" fillId="0" borderId="67" xfId="0" applyNumberFormat="1" applyFont="1" applyFill="1" applyBorder="1" applyAlignment="1" applyProtection="1">
      <alignment horizontal="right"/>
      <protection/>
    </xf>
    <xf numFmtId="3" fontId="26" fillId="0" borderId="70" xfId="0" applyNumberFormat="1" applyFont="1" applyFill="1" applyBorder="1" applyAlignment="1" applyProtection="1">
      <alignment horizontal="right"/>
      <protection/>
    </xf>
    <xf numFmtId="3" fontId="25" fillId="0" borderId="18" xfId="0" applyNumberFormat="1" applyFont="1" applyFill="1" applyBorder="1" applyAlignment="1" applyProtection="1">
      <alignment horizontal="right"/>
      <protection/>
    </xf>
    <xf numFmtId="3" fontId="25" fillId="0" borderId="29" xfId="0" applyNumberFormat="1" applyFont="1" applyFill="1" applyBorder="1" applyAlignment="1" applyProtection="1">
      <alignment horizontal="right"/>
      <protection/>
    </xf>
    <xf numFmtId="3" fontId="23" fillId="31" borderId="0" xfId="0" applyNumberFormat="1" applyFont="1" applyFill="1" applyBorder="1" applyAlignment="1" applyProtection="1">
      <alignment/>
      <protection/>
    </xf>
    <xf numFmtId="3" fontId="52" fillId="0" borderId="75" xfId="0" applyNumberFormat="1" applyFont="1" applyFill="1" applyBorder="1" applyAlignment="1" applyProtection="1">
      <alignment/>
      <protection/>
    </xf>
    <xf numFmtId="0" fontId="53" fillId="10" borderId="29" xfId="0" applyNumberFormat="1" applyFont="1" applyFill="1" applyBorder="1" applyAlignment="1" applyProtection="1">
      <alignment horizontal="center" vertical="center"/>
      <protection/>
    </xf>
    <xf numFmtId="0" fontId="53" fillId="10" borderId="66" xfId="0" applyNumberFormat="1" applyFont="1" applyFill="1" applyBorder="1" applyAlignment="1" applyProtection="1">
      <alignment horizontal="left" vertical="center" wrapText="1"/>
      <protection/>
    </xf>
    <xf numFmtId="3" fontId="53" fillId="10" borderId="23" xfId="0" applyNumberFormat="1" applyFont="1" applyFill="1" applyBorder="1" applyAlignment="1" applyProtection="1">
      <alignment horizontal="right" vertical="center"/>
      <protection/>
    </xf>
    <xf numFmtId="3" fontId="53" fillId="10" borderId="81" xfId="0" applyNumberFormat="1" applyFont="1" applyFill="1" applyBorder="1" applyAlignment="1" applyProtection="1">
      <alignment horizontal="right" vertical="center"/>
      <protection/>
    </xf>
    <xf numFmtId="0" fontId="53" fillId="10" borderId="0" xfId="0" applyNumberFormat="1" applyFont="1" applyFill="1" applyBorder="1" applyAlignment="1" applyProtection="1">
      <alignment horizontal="center" vertical="center"/>
      <protection/>
    </xf>
    <xf numFmtId="3" fontId="0" fillId="0" borderId="92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92" xfId="0" applyNumberForma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49" fillId="0" borderId="68" xfId="89" applyNumberFormat="1" applyFont="1" applyBorder="1" applyAlignment="1">
      <alignment horizontal="left"/>
      <protection/>
    </xf>
    <xf numFmtId="3" fontId="24" fillId="0" borderId="69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3" fillId="0" borderId="19" xfId="0" applyNumberFormat="1" applyFont="1" applyFill="1" applyBorder="1" applyAlignment="1" applyProtection="1">
      <alignment horizontal="right"/>
      <protection/>
    </xf>
    <xf numFmtId="3" fontId="26" fillId="0" borderId="19" xfId="0" applyNumberFormat="1" applyFont="1" applyFill="1" applyBorder="1" applyAlignment="1" applyProtection="1">
      <alignment horizontal="right"/>
      <protection/>
    </xf>
    <xf numFmtId="3" fontId="23" fillId="0" borderId="92" xfId="0" applyNumberFormat="1" applyFont="1" applyFill="1" applyBorder="1" applyAlignment="1" applyProtection="1">
      <alignment horizontal="right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24" xfId="0" applyNumberFormat="1" applyFont="1" applyFill="1" applyBorder="1" applyAlignment="1" applyProtection="1" quotePrefix="1">
      <alignment horizontal="left" wrapText="1"/>
      <protection/>
    </xf>
    <xf numFmtId="0" fontId="37" fillId="0" borderId="35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0" borderId="93" xfId="0" applyNumberFormat="1" applyFont="1" applyFill="1" applyBorder="1" applyAlignment="1" applyProtection="1">
      <alignment horizontal="left" wrapText="1"/>
      <protection/>
    </xf>
    <xf numFmtId="0" fontId="37" fillId="0" borderId="90" xfId="0" applyNumberFormat="1" applyFont="1" applyFill="1" applyBorder="1" applyAlignment="1" applyProtection="1">
      <alignment wrapText="1"/>
      <protection/>
    </xf>
    <xf numFmtId="0" fontId="37" fillId="0" borderId="94" xfId="0" applyNumberFormat="1" applyFont="1" applyFill="1" applyBorder="1" applyAlignment="1" applyProtection="1">
      <alignment wrapText="1"/>
      <protection/>
    </xf>
    <xf numFmtId="0" fontId="36" fillId="0" borderId="95" xfId="0" applyNumberFormat="1" applyFont="1" applyFill="1" applyBorder="1" applyAlignment="1" applyProtection="1">
      <alignment horizontal="left" wrapText="1"/>
      <protection/>
    </xf>
    <xf numFmtId="0" fontId="37" fillId="0" borderId="69" xfId="0" applyNumberFormat="1" applyFont="1" applyFill="1" applyBorder="1" applyAlignment="1" applyProtection="1">
      <alignment wrapText="1"/>
      <protection/>
    </xf>
    <xf numFmtId="0" fontId="37" fillId="0" borderId="96" xfId="0" applyNumberFormat="1" applyFont="1" applyFill="1" applyBorder="1" applyAlignment="1" applyProtection="1">
      <alignment wrapText="1"/>
      <protection/>
    </xf>
    <xf numFmtId="0" fontId="26" fillId="0" borderId="97" xfId="0" applyNumberFormat="1" applyFont="1" applyFill="1" applyBorder="1" applyAlignment="1" applyProtection="1">
      <alignment horizontal="left" wrapText="1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9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97" xfId="0" applyNumberFormat="1" applyFont="1" applyFill="1" applyBorder="1" applyAlignment="1" applyProtection="1">
      <alignment horizontal="left" wrapText="1"/>
      <protection/>
    </xf>
    <xf numFmtId="0" fontId="23" fillId="0" borderId="48" xfId="0" applyNumberFormat="1" applyFont="1" applyFill="1" applyBorder="1" applyAlignment="1" applyProtection="1">
      <alignment wrapText="1"/>
      <protection/>
    </xf>
    <xf numFmtId="0" fontId="23" fillId="0" borderId="98" xfId="0" applyNumberFormat="1" applyFont="1" applyFill="1" applyBorder="1" applyAlignment="1" applyProtection="1">
      <alignment/>
      <protection/>
    </xf>
    <xf numFmtId="0" fontId="21" fillId="0" borderId="9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95" xfId="0" applyFont="1" applyBorder="1" applyAlignment="1" quotePrefix="1">
      <alignment horizontal="left"/>
    </xf>
    <xf numFmtId="0" fontId="21" fillId="0" borderId="69" xfId="0" applyNumberFormat="1" applyFont="1" applyFill="1" applyBorder="1" applyAlignment="1" applyProtection="1">
      <alignment/>
      <protection/>
    </xf>
    <xf numFmtId="0" fontId="21" fillId="0" borderId="96" xfId="0" applyNumberFormat="1" applyFont="1" applyFill="1" applyBorder="1" applyAlignment="1" applyProtection="1">
      <alignment/>
      <protection/>
    </xf>
    <xf numFmtId="0" fontId="36" fillId="0" borderId="93" xfId="0" applyNumberFormat="1" applyFont="1" applyFill="1" applyBorder="1" applyAlignment="1" applyProtection="1" quotePrefix="1">
      <alignment horizontal="left" wrapText="1"/>
      <protection/>
    </xf>
    <xf numFmtId="0" fontId="21" fillId="0" borderId="9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/>
      <protection/>
    </xf>
    <xf numFmtId="0" fontId="33" fillId="0" borderId="24" xfId="0" applyFont="1" applyBorder="1" applyAlignment="1" quotePrefix="1">
      <alignment horizontal="left" wrapText="1"/>
    </xf>
    <xf numFmtId="0" fontId="0" fillId="0" borderId="35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/>
      <protection/>
    </xf>
    <xf numFmtId="0" fontId="27" fillId="0" borderId="90" xfId="0" applyNumberFormat="1" applyFont="1" applyFill="1" applyBorder="1" applyAlignment="1" applyProtection="1" quotePrefix="1">
      <alignment horizontal="left" wrapText="1"/>
      <protection/>
    </xf>
    <xf numFmtId="0" fontId="34" fillId="0" borderId="90" xfId="0" applyNumberFormat="1" applyFont="1" applyFill="1" applyBorder="1" applyAlignment="1" applyProtection="1">
      <alignment wrapText="1"/>
      <protection/>
    </xf>
    <xf numFmtId="3" fontId="46" fillId="0" borderId="20" xfId="0" applyNumberFormat="1" applyFont="1" applyFill="1" applyBorder="1" applyAlignment="1" applyProtection="1">
      <alignment horizontal="center" vertical="center"/>
      <protection/>
    </xf>
    <xf numFmtId="3" fontId="46" fillId="0" borderId="88" xfId="0" applyNumberFormat="1" applyFont="1" applyFill="1" applyBorder="1" applyAlignment="1" applyProtection="1">
      <alignment horizontal="center" vertical="center"/>
      <protection/>
    </xf>
    <xf numFmtId="3" fontId="46" fillId="0" borderId="99" xfId="0" applyNumberFormat="1" applyFont="1" applyFill="1" applyBorder="1" applyAlignment="1" applyProtection="1">
      <alignment horizontal="center" vertical="center"/>
      <protection/>
    </xf>
    <xf numFmtId="0" fontId="46" fillId="0" borderId="88" xfId="0" applyNumberFormat="1" applyFont="1" applyFill="1" applyBorder="1" applyAlignment="1" applyProtection="1">
      <alignment horizontal="center" vertical="center"/>
      <protection/>
    </xf>
    <xf numFmtId="0" fontId="46" fillId="0" borderId="99" xfId="0" applyNumberFormat="1" applyFont="1" applyFill="1" applyBorder="1" applyAlignment="1" applyProtection="1">
      <alignment horizontal="center" vertical="center"/>
      <protection/>
    </xf>
    <xf numFmtId="1" fontId="39" fillId="0" borderId="20" xfId="0" applyNumberFormat="1" applyFont="1" applyBorder="1" applyAlignment="1">
      <alignment horizontal="center" wrapText="1"/>
    </xf>
    <xf numFmtId="0" fontId="40" fillId="0" borderId="88" xfId="0" applyNumberFormat="1" applyFont="1" applyFill="1" applyBorder="1" applyAlignment="1" applyProtection="1">
      <alignment horizontal="center" wrapText="1"/>
      <protection/>
    </xf>
    <xf numFmtId="0" fontId="40" fillId="0" borderId="99" xfId="0" applyNumberFormat="1" applyFont="1" applyFill="1" applyBorder="1" applyAlignment="1" applyProtection="1">
      <alignment horizontal="center" wrapText="1"/>
      <protection/>
    </xf>
    <xf numFmtId="0" fontId="22" fillId="0" borderId="77" xfId="0" applyFont="1" applyBorder="1" applyAlignment="1">
      <alignment horizontal="center" vertical="center" wrapText="1"/>
    </xf>
    <xf numFmtId="0" fontId="0" fillId="0" borderId="100" xfId="0" applyNumberForma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 wrapText="1"/>
    </xf>
    <xf numFmtId="0" fontId="0" fillId="0" borderId="101" xfId="0" applyNumberFormat="1" applyFill="1" applyBorder="1" applyAlignment="1" applyProtection="1">
      <alignment horizontal="center"/>
      <protection/>
    </xf>
    <xf numFmtId="0" fontId="40" fillId="0" borderId="75" xfId="0" applyNumberFormat="1" applyFont="1" applyFill="1" applyBorder="1" applyAlignment="1" applyProtection="1">
      <alignment horizontal="center" wrapText="1"/>
      <protection/>
    </xf>
    <xf numFmtId="0" fontId="43" fillId="0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NumberFormat="1" applyFill="1" applyBorder="1" applyAlignment="1" applyProtection="1">
      <alignment horizontal="center" vertical="center" wrapText="1"/>
      <protection/>
    </xf>
    <xf numFmtId="0" fontId="22" fillId="0" borderId="77" xfId="0" applyFont="1" applyBorder="1" applyAlignment="1">
      <alignment horizontal="center" vertical="center"/>
    </xf>
    <xf numFmtId="0" fontId="0" fillId="0" borderId="100" xfId="0" applyNumberFormat="1" applyFill="1" applyBorder="1" applyAlignment="1" applyProtection="1">
      <alignment horizontal="center" vertical="center"/>
      <protection/>
    </xf>
    <xf numFmtId="0" fontId="24" fillId="31" borderId="102" xfId="0" applyNumberFormat="1" applyFont="1" applyFill="1" applyBorder="1" applyAlignment="1" applyProtection="1">
      <alignment horizontal="center" vertical="center" wrapText="1"/>
      <protection/>
    </xf>
    <xf numFmtId="0" fontId="24" fillId="31" borderId="103" xfId="0" applyNumberFormat="1" applyFont="1" applyFill="1" applyBorder="1" applyAlignment="1" applyProtection="1">
      <alignment horizontal="center" vertical="center" wrapText="1"/>
      <protection/>
    </xf>
    <xf numFmtId="0" fontId="26" fillId="31" borderId="77" xfId="0" applyNumberFormat="1" applyFont="1" applyFill="1" applyBorder="1" applyAlignment="1" applyProtection="1">
      <alignment horizontal="center" vertical="center" wrapText="1"/>
      <protection/>
    </xf>
    <xf numFmtId="0" fontId="26" fillId="31" borderId="10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31" borderId="21" xfId="0" applyNumberFormat="1" applyFont="1" applyFill="1" applyBorder="1" applyAlignment="1" applyProtection="1">
      <alignment horizontal="center" vertical="center" wrapText="1"/>
      <protection/>
    </xf>
    <xf numFmtId="0" fontId="26" fillId="31" borderId="19" xfId="0" applyNumberFormat="1" applyFont="1" applyFill="1" applyBorder="1" applyAlignment="1" applyProtection="1">
      <alignment horizontal="center" vertical="center" wrapText="1"/>
      <protection/>
    </xf>
    <xf numFmtId="0" fontId="26" fillId="31" borderId="85" xfId="0" applyNumberFormat="1" applyFont="1" applyFill="1" applyBorder="1" applyAlignment="1" applyProtection="1">
      <alignment horizontal="center" vertical="center" wrapText="1"/>
      <protection/>
    </xf>
    <xf numFmtId="0" fontId="26" fillId="31" borderId="104" xfId="0" applyNumberFormat="1" applyFont="1" applyFill="1" applyBorder="1" applyAlignment="1" applyProtection="1">
      <alignment horizontal="center" vertical="center" wrapText="1"/>
      <protection/>
    </xf>
    <xf numFmtId="0" fontId="26" fillId="31" borderId="76" xfId="0" applyNumberFormat="1" applyFont="1" applyFill="1" applyBorder="1" applyAlignment="1" applyProtection="1">
      <alignment horizontal="center" vertical="center" wrapText="1"/>
      <protection/>
    </xf>
    <xf numFmtId="0" fontId="26" fillId="31" borderId="105" xfId="0" applyNumberFormat="1" applyFont="1" applyFill="1" applyBorder="1" applyAlignment="1" applyProtection="1">
      <alignment horizontal="center" vertical="center" wrapText="1"/>
      <protection/>
    </xf>
    <xf numFmtId="0" fontId="24" fillId="31" borderId="77" xfId="0" applyNumberFormat="1" applyFont="1" applyFill="1" applyBorder="1" applyAlignment="1" applyProtection="1">
      <alignment horizontal="center" vertical="center" wrapText="1"/>
      <protection/>
    </xf>
    <xf numFmtId="0" fontId="24" fillId="31" borderId="100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bično_2015-2017 (4.RAZINA)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Line 375"/>
        <xdr:cNvSpPr>
          <a:spLocks/>
        </xdr:cNvSpPr>
      </xdr:nvSpPr>
      <xdr:spPr>
        <a:xfrm>
          <a:off x="19050" y="8496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1057275</xdr:colOff>
      <xdr:row>38</xdr:row>
      <xdr:rowOff>0</xdr:rowOff>
    </xdr:to>
    <xdr:sp>
      <xdr:nvSpPr>
        <xdr:cNvPr id="4" name="Line 376"/>
        <xdr:cNvSpPr>
          <a:spLocks/>
        </xdr:cNvSpPr>
      </xdr:nvSpPr>
      <xdr:spPr>
        <a:xfrm>
          <a:off x="9525" y="8496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Line 377"/>
        <xdr:cNvSpPr>
          <a:spLocks/>
        </xdr:cNvSpPr>
      </xdr:nvSpPr>
      <xdr:spPr>
        <a:xfrm>
          <a:off x="19050" y="127635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6" name="Line 378"/>
        <xdr:cNvSpPr>
          <a:spLocks/>
        </xdr:cNvSpPr>
      </xdr:nvSpPr>
      <xdr:spPr>
        <a:xfrm>
          <a:off x="19050" y="4724400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7" name="Line 379"/>
        <xdr:cNvSpPr>
          <a:spLocks/>
        </xdr:cNvSpPr>
      </xdr:nvSpPr>
      <xdr:spPr>
        <a:xfrm>
          <a:off x="9525" y="4724400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8" name="Line 380"/>
        <xdr:cNvSpPr>
          <a:spLocks/>
        </xdr:cNvSpPr>
      </xdr:nvSpPr>
      <xdr:spPr>
        <a:xfrm>
          <a:off x="19050" y="8982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>
      <xdr:nvSpPr>
        <xdr:cNvPr id="9" name="Line 381"/>
        <xdr:cNvSpPr>
          <a:spLocks/>
        </xdr:cNvSpPr>
      </xdr:nvSpPr>
      <xdr:spPr>
        <a:xfrm>
          <a:off x="9525" y="8982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I13" sqref="I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35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2:5" ht="14.25">
      <c r="B1"/>
      <c r="C1" s="300" t="s">
        <v>43</v>
      </c>
      <c r="D1" s="300"/>
      <c r="E1" s="300"/>
    </row>
    <row r="2" spans="2:5" ht="14.25">
      <c r="B2"/>
      <c r="C2" s="300" t="s">
        <v>44</v>
      </c>
      <c r="D2" s="300"/>
      <c r="E2" s="300"/>
    </row>
    <row r="3" spans="1:5" ht="15">
      <c r="A3" s="4"/>
      <c r="B3" s="127"/>
      <c r="C3" s="301" t="s">
        <v>90</v>
      </c>
      <c r="D3" s="301"/>
      <c r="E3" s="301"/>
    </row>
    <row r="4" spans="2:5" ht="14.25">
      <c r="B4"/>
      <c r="C4" s="300"/>
      <c r="D4" s="300"/>
      <c r="E4" s="300"/>
    </row>
    <row r="5" spans="2:5" ht="14.25">
      <c r="B5"/>
      <c r="C5" s="300" t="s">
        <v>139</v>
      </c>
      <c r="D5" s="300"/>
      <c r="E5" s="300"/>
    </row>
    <row r="6" spans="2:5" ht="14.25">
      <c r="B6"/>
      <c r="C6" s="300" t="s">
        <v>140</v>
      </c>
      <c r="D6" s="300"/>
      <c r="E6" s="300"/>
    </row>
    <row r="7" spans="2:5" ht="14.25">
      <c r="B7"/>
      <c r="C7" s="300" t="s">
        <v>153</v>
      </c>
      <c r="D7" s="300"/>
      <c r="E7" s="300"/>
    </row>
    <row r="8" spans="2:5" ht="12.75">
      <c r="B8"/>
      <c r="C8" s="299"/>
      <c r="D8" s="299"/>
      <c r="E8" s="299"/>
    </row>
    <row r="9" spans="2:4" ht="12.75">
      <c r="B9"/>
      <c r="D9" s="3"/>
    </row>
    <row r="10" spans="2:4" ht="12.75">
      <c r="B10"/>
      <c r="D10" s="3"/>
    </row>
    <row r="12" spans="1:8" ht="48" customHeight="1">
      <c r="A12" s="302" t="s">
        <v>147</v>
      </c>
      <c r="B12" s="302"/>
      <c r="C12" s="302"/>
      <c r="D12" s="302"/>
      <c r="E12" s="302"/>
      <c r="F12" s="302"/>
      <c r="G12" s="302"/>
      <c r="H12" s="302"/>
    </row>
    <row r="13" spans="1:8" s="32" customFormat="1" ht="26.25" customHeight="1">
      <c r="A13" s="302" t="s">
        <v>37</v>
      </c>
      <c r="B13" s="302"/>
      <c r="C13" s="302"/>
      <c r="D13" s="302"/>
      <c r="E13" s="302"/>
      <c r="F13" s="302"/>
      <c r="G13" s="321"/>
      <c r="H13" s="321"/>
    </row>
    <row r="14" spans="1:5" ht="18.75" thickBot="1">
      <c r="A14" s="33"/>
      <c r="B14" s="34"/>
      <c r="C14" s="34"/>
      <c r="D14" s="34"/>
      <c r="E14" s="34"/>
    </row>
    <row r="15" spans="1:9" ht="27.75" customHeight="1" thickBot="1" thickTop="1">
      <c r="A15" s="329"/>
      <c r="B15" s="330"/>
      <c r="C15" s="330"/>
      <c r="D15" s="330"/>
      <c r="E15" s="331"/>
      <c r="F15" s="137" t="s">
        <v>151</v>
      </c>
      <c r="G15" s="138" t="s">
        <v>149</v>
      </c>
      <c r="H15" s="69" t="s">
        <v>150</v>
      </c>
      <c r="I15" s="39"/>
    </row>
    <row r="16" spans="1:9" s="32" customFormat="1" ht="27.75" customHeight="1" thickBot="1" thickTop="1">
      <c r="A16" s="327" t="s">
        <v>38</v>
      </c>
      <c r="B16" s="305"/>
      <c r="C16" s="305"/>
      <c r="D16" s="305"/>
      <c r="E16" s="328"/>
      <c r="F16" s="80">
        <f>F17+F18</f>
        <v>20442000</v>
      </c>
      <c r="G16" s="80">
        <f>G17+G18</f>
        <v>20442000</v>
      </c>
      <c r="H16" s="75">
        <f>H17+H18</f>
        <v>20442000</v>
      </c>
      <c r="I16" s="66"/>
    </row>
    <row r="17" spans="1:8" ht="22.5" customHeight="1" thickTop="1">
      <c r="A17" s="307" t="s">
        <v>0</v>
      </c>
      <c r="B17" s="308"/>
      <c r="C17" s="308"/>
      <c r="D17" s="308"/>
      <c r="E17" s="320"/>
      <c r="F17" s="188">
        <f>'PLAN PRIHODA'!B18+'PLAN PRIHODA'!C18+'PLAN PRIHODA'!D18+'PLAN PRIHODA'!E18+'PLAN PRIHODA'!F18</f>
        <v>20438000</v>
      </c>
      <c r="G17" s="188">
        <f>'PLAN PRIHODA'!C18+'PLAN PRIHODA'!D18+'PLAN PRIHODA'!E18+'PLAN PRIHODA'!F18+'PLAN PRIHODA'!B18</f>
        <v>20438000</v>
      </c>
      <c r="H17" s="191">
        <f>'PLAN PRIHODA'!B56+'PLAN PRIHODA'!C56+'PLAN PRIHODA'!D56+'PLAN PRIHODA'!E56+'PLAN PRIHODA'!F56</f>
        <v>20438000</v>
      </c>
    </row>
    <row r="18" spans="1:8" ht="22.5" customHeight="1" thickBot="1">
      <c r="A18" s="322" t="s">
        <v>1</v>
      </c>
      <c r="B18" s="323"/>
      <c r="C18" s="323"/>
      <c r="D18" s="323"/>
      <c r="E18" s="324"/>
      <c r="F18" s="189">
        <f>'PLAN PRIHODA'!G18</f>
        <v>4000</v>
      </c>
      <c r="G18" s="189">
        <f>'PLAN PRIHODA'!G18</f>
        <v>4000</v>
      </c>
      <c r="H18" s="190">
        <f>'PLAN PRIHODA'!G56</f>
        <v>4000</v>
      </c>
    </row>
    <row r="19" spans="1:8" ht="22.5" customHeight="1" thickBot="1" thickTop="1">
      <c r="A19" s="70" t="s">
        <v>39</v>
      </c>
      <c r="B19" s="71"/>
      <c r="C19" s="72"/>
      <c r="D19" s="72"/>
      <c r="E19" s="79"/>
      <c r="F19" s="83">
        <f>F20+F21</f>
        <v>20442000</v>
      </c>
      <c r="G19" s="83">
        <f>G20+G21</f>
        <v>20442000</v>
      </c>
      <c r="H19" s="74">
        <f>H20+H21</f>
        <v>20442000</v>
      </c>
    </row>
    <row r="20" spans="1:8" ht="22.5" customHeight="1" thickTop="1">
      <c r="A20" s="325" t="s">
        <v>2</v>
      </c>
      <c r="B20" s="308"/>
      <c r="C20" s="308"/>
      <c r="D20" s="308"/>
      <c r="E20" s="326"/>
      <c r="F20" s="84">
        <f>'PLAN RASHODA I IZDATAKA'!C98+'PLAN RASHODA I IZDATAKA'!C9+'PLAN RASHODA I IZDATAKA'!C64+'PLAN RASHODA I IZDATAKA'!C70+'PLAN RASHODA I IZDATAKA'!C88+'PLAN RASHODA I IZDATAKA'!C111+'PLAN RASHODA I IZDATAKA'!C124+'PLAN RASHODA I IZDATAKA'!C141+'PLAN RASHODA I IZDATAKA'!C157+'PLAN RASHODA I IZDATAKA'!C166+'PLAN RASHODA I IZDATAKA'!C174</f>
        <v>19472000</v>
      </c>
      <c r="G20" s="84">
        <f>'PLAN RASHODA I IZDATAKA'!K98+'PLAN RASHODA I IZDATAKA'!K9+'PLAN RASHODA I IZDATAKA'!K64+'PLAN RASHODA I IZDATAKA'!K70+'PLAN RASHODA I IZDATAKA'!K88+'PLAN RASHODA I IZDATAKA'!K111+'PLAN RASHODA I IZDATAKA'!K124+'PLAN RASHODA I IZDATAKA'!K141+'PLAN RASHODA I IZDATAKA'!K157+'PLAN RASHODA I IZDATAKA'!K166+'PLAN RASHODA I IZDATAKA'!K174</f>
        <v>19472000</v>
      </c>
      <c r="H20" s="84">
        <f>'PLAN RASHODA I IZDATAKA'!L98+'PLAN RASHODA I IZDATAKA'!L9+'PLAN RASHODA I IZDATAKA'!L64+'PLAN RASHODA I IZDATAKA'!L70+'PLAN RASHODA I IZDATAKA'!L88+'PLAN RASHODA I IZDATAKA'!L111+'PLAN RASHODA I IZDATAKA'!L124+'PLAN RASHODA I IZDATAKA'!L141+'PLAN RASHODA I IZDATAKA'!L157+'PLAN RASHODA I IZDATAKA'!L166+'PLAN RASHODA I IZDATAKA'!L174</f>
        <v>19472000</v>
      </c>
    </row>
    <row r="21" spans="1:8" ht="22.5" customHeight="1" thickBot="1">
      <c r="A21" s="322" t="s">
        <v>3</v>
      </c>
      <c r="B21" s="323"/>
      <c r="C21" s="323"/>
      <c r="D21" s="323"/>
      <c r="E21" s="324"/>
      <c r="F21" s="85">
        <f>'PLAN RASHODA I IZDATAKA'!C54+'PLAN RASHODA I IZDATAKA'!C80</f>
        <v>970000</v>
      </c>
      <c r="G21" s="85">
        <f>'PLAN RASHODA I IZDATAKA'!K54+'PLAN RASHODA I IZDATAKA'!K80</f>
        <v>970000</v>
      </c>
      <c r="H21" s="86">
        <f>'PLAN RASHODA I IZDATAKA'!L54+'PLAN RASHODA I IZDATAKA'!L80</f>
        <v>970000</v>
      </c>
    </row>
    <row r="22" spans="1:8" ht="22.5" customHeight="1" thickBot="1" thickTop="1">
      <c r="A22" s="304" t="s">
        <v>4</v>
      </c>
      <c r="B22" s="305"/>
      <c r="C22" s="305"/>
      <c r="D22" s="305"/>
      <c r="E22" s="306"/>
      <c r="F22" s="80">
        <f>+F16-F19</f>
        <v>0</v>
      </c>
      <c r="G22" s="80">
        <f>+G16-G19</f>
        <v>0</v>
      </c>
      <c r="H22" s="75">
        <f>+H16-H19</f>
        <v>0</v>
      </c>
    </row>
    <row r="23" spans="1:8" ht="25.5" customHeight="1" thickBot="1" thickTop="1">
      <c r="A23" s="302"/>
      <c r="B23" s="303"/>
      <c r="C23" s="303"/>
      <c r="D23" s="303"/>
      <c r="E23" s="303"/>
      <c r="F23" s="299"/>
      <c r="G23" s="299"/>
      <c r="H23" s="299"/>
    </row>
    <row r="24" spans="1:8" ht="27.75" customHeight="1" thickBot="1" thickTop="1">
      <c r="A24" s="50"/>
      <c r="B24" s="89"/>
      <c r="C24" s="89"/>
      <c r="D24" s="90"/>
      <c r="E24" s="92"/>
      <c r="F24" s="137" t="s">
        <v>148</v>
      </c>
      <c r="G24" s="138" t="s">
        <v>149</v>
      </c>
      <c r="H24" s="69" t="s">
        <v>150</v>
      </c>
    </row>
    <row r="25" spans="1:8" ht="22.5" customHeight="1" thickBot="1" thickTop="1">
      <c r="A25" s="313" t="s">
        <v>80</v>
      </c>
      <c r="B25" s="314"/>
      <c r="C25" s="314"/>
      <c r="D25" s="314"/>
      <c r="E25" s="315"/>
      <c r="F25" s="91">
        <f>F26</f>
        <v>0</v>
      </c>
      <c r="G25" s="87">
        <f>G26</f>
        <v>0</v>
      </c>
      <c r="H25" s="88">
        <f>H26</f>
        <v>0</v>
      </c>
    </row>
    <row r="26" spans="1:8" ht="22.5" customHeight="1" thickBot="1" thickTop="1">
      <c r="A26" s="317" t="s">
        <v>79</v>
      </c>
      <c r="B26" s="318"/>
      <c r="C26" s="318"/>
      <c r="D26" s="318"/>
      <c r="E26" s="319"/>
      <c r="F26" s="91">
        <v>0</v>
      </c>
      <c r="G26" s="87">
        <v>0</v>
      </c>
      <c r="H26" s="88">
        <v>0</v>
      </c>
    </row>
    <row r="27" spans="1:8" s="28" customFormat="1" ht="25.5" customHeight="1" thickBot="1" thickTop="1">
      <c r="A27" s="316"/>
      <c r="B27" s="303"/>
      <c r="C27" s="303"/>
      <c r="D27" s="303"/>
      <c r="E27" s="303"/>
      <c r="F27" s="299"/>
      <c r="G27" s="299"/>
      <c r="H27" s="299"/>
    </row>
    <row r="28" spans="1:8" s="28" customFormat="1" ht="27.75" customHeight="1" thickBot="1" thickTop="1">
      <c r="A28" s="50"/>
      <c r="B28" s="89"/>
      <c r="C28" s="89"/>
      <c r="D28" s="90"/>
      <c r="E28" s="92"/>
      <c r="F28" s="137" t="s">
        <v>151</v>
      </c>
      <c r="G28" s="138" t="s">
        <v>149</v>
      </c>
      <c r="H28" s="69" t="s">
        <v>150</v>
      </c>
    </row>
    <row r="29" spans="1:8" s="28" customFormat="1" ht="22.5" customHeight="1" thickTop="1">
      <c r="A29" s="307" t="s">
        <v>5</v>
      </c>
      <c r="B29" s="308"/>
      <c r="C29" s="308"/>
      <c r="D29" s="308"/>
      <c r="E29" s="309"/>
      <c r="F29" s="76"/>
      <c r="G29" s="67"/>
      <c r="H29" s="81"/>
    </row>
    <row r="30" spans="1:8" s="28" customFormat="1" ht="22.5" customHeight="1" thickBot="1">
      <c r="A30" s="310" t="s">
        <v>6</v>
      </c>
      <c r="B30" s="311"/>
      <c r="C30" s="311"/>
      <c r="D30" s="311"/>
      <c r="E30" s="312"/>
      <c r="F30" s="77"/>
      <c r="G30" s="68"/>
      <c r="H30" s="82"/>
    </row>
    <row r="31" spans="1:8" s="28" customFormat="1" ht="22.5" customHeight="1" thickBot="1" thickTop="1">
      <c r="A31" s="304" t="s">
        <v>7</v>
      </c>
      <c r="B31" s="305"/>
      <c r="C31" s="305"/>
      <c r="D31" s="305"/>
      <c r="E31" s="306"/>
      <c r="F31" s="78"/>
      <c r="G31" s="73"/>
      <c r="H31" s="74"/>
    </row>
    <row r="32" spans="1:8" s="28" customFormat="1" ht="15" customHeight="1" thickBot="1" thickTop="1">
      <c r="A32" s="93"/>
      <c r="B32" s="94"/>
      <c r="C32" s="95"/>
      <c r="D32" s="96"/>
      <c r="E32" s="97"/>
      <c r="F32" s="98"/>
      <c r="G32" s="99"/>
      <c r="H32" s="100"/>
    </row>
    <row r="33" spans="1:8" s="28" customFormat="1" ht="22.5" customHeight="1" thickBot="1" thickTop="1">
      <c r="A33" s="304" t="s">
        <v>8</v>
      </c>
      <c r="B33" s="305"/>
      <c r="C33" s="305"/>
      <c r="D33" s="305"/>
      <c r="E33" s="306"/>
      <c r="F33" s="78">
        <f>SUM(F22,F25,F31)</f>
        <v>0</v>
      </c>
      <c r="G33" s="73">
        <f>SUM(G22,G25,G31)</f>
        <v>0</v>
      </c>
      <c r="H33" s="74">
        <f>SUM(H22,H25,H31)</f>
        <v>0</v>
      </c>
    </row>
    <row r="34" spans="1:8" s="28" customFormat="1" ht="18.75" thickTop="1">
      <c r="A34" s="128"/>
      <c r="B34" s="129"/>
      <c r="C34" s="129"/>
      <c r="D34" s="129"/>
      <c r="E34" s="129"/>
      <c r="F34" s="130"/>
      <c r="G34" s="130"/>
      <c r="H34" s="130"/>
    </row>
    <row r="35" spans="1:8" s="28" customFormat="1" ht="18">
      <c r="A35" s="128"/>
      <c r="B35" s="129"/>
      <c r="C35" s="129"/>
      <c r="D35" s="129"/>
      <c r="E35" s="129"/>
      <c r="F35" s="130"/>
      <c r="G35" s="130"/>
      <c r="H35" s="130"/>
    </row>
    <row r="36" spans="1:8" s="28" customFormat="1" ht="18">
      <c r="A36" s="128"/>
      <c r="B36" s="129"/>
      <c r="C36" s="129"/>
      <c r="D36" s="129"/>
      <c r="E36" s="129"/>
      <c r="F36" s="130"/>
      <c r="G36" s="130"/>
      <c r="H36" s="130"/>
    </row>
    <row r="37" spans="1:8" s="28" customFormat="1" ht="18">
      <c r="A37" s="128"/>
      <c r="B37" s="129"/>
      <c r="C37" s="129"/>
      <c r="D37" s="129"/>
      <c r="E37" s="129"/>
      <c r="F37" s="130"/>
      <c r="G37" s="130"/>
      <c r="H37" s="130"/>
    </row>
    <row r="38" spans="1:7" ht="12.75">
      <c r="A38" s="3" t="s">
        <v>40</v>
      </c>
      <c r="D38" s="122" t="s">
        <v>87</v>
      </c>
      <c r="G38" s="3" t="s">
        <v>85</v>
      </c>
    </row>
    <row r="40" spans="4:7" ht="12.75">
      <c r="D40" s="122" t="s">
        <v>88</v>
      </c>
      <c r="G40" s="3" t="s">
        <v>89</v>
      </c>
    </row>
  </sheetData>
  <sheetProtection/>
  <mergeCells count="25">
    <mergeCell ref="A22:E22"/>
    <mergeCell ref="A17:E17"/>
    <mergeCell ref="A12:H12"/>
    <mergeCell ref="A13:H13"/>
    <mergeCell ref="A18:E18"/>
    <mergeCell ref="A20:E20"/>
    <mergeCell ref="A21:E21"/>
    <mergeCell ref="A16:E16"/>
    <mergeCell ref="A15:E15"/>
    <mergeCell ref="A23:H23"/>
    <mergeCell ref="A33:E33"/>
    <mergeCell ref="A29:E29"/>
    <mergeCell ref="A30:E30"/>
    <mergeCell ref="A31:E31"/>
    <mergeCell ref="A25:E25"/>
    <mergeCell ref="A27:H27"/>
    <mergeCell ref="A26:E26"/>
    <mergeCell ref="C8:E8"/>
    <mergeCell ref="C1:E1"/>
    <mergeCell ref="C2:E2"/>
    <mergeCell ref="C3:E3"/>
    <mergeCell ref="C4:E4"/>
    <mergeCell ref="C5:E5"/>
    <mergeCell ref="C6:E6"/>
    <mergeCell ref="C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="85" zoomScaleNormal="85" zoomScalePageLayoutView="0" workbookViewId="0" topLeftCell="A49">
      <selection activeCell="D71" sqref="D71"/>
    </sheetView>
  </sheetViews>
  <sheetFormatPr defaultColWidth="11.421875" defaultRowHeight="12.75"/>
  <cols>
    <col min="1" max="1" width="16.00390625" style="11" customWidth="1"/>
    <col min="2" max="3" width="18.7109375" style="11" customWidth="1"/>
    <col min="4" max="5" width="18.7109375" style="29" customWidth="1"/>
    <col min="6" max="8" width="18.71093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18">
      <c r="A1" s="302" t="s">
        <v>91</v>
      </c>
      <c r="B1" s="302"/>
      <c r="C1" s="302"/>
      <c r="D1" s="302"/>
      <c r="E1" s="302"/>
      <c r="F1" s="302"/>
      <c r="G1" s="302"/>
      <c r="H1" s="302"/>
    </row>
    <row r="2" spans="1:8" s="1" customFormat="1" ht="13.5" thickBot="1">
      <c r="A2" s="8"/>
      <c r="B2" s="8"/>
      <c r="H2" s="9" t="s">
        <v>9</v>
      </c>
    </row>
    <row r="3" spans="1:8" s="1" customFormat="1" ht="20.25" thickBot="1">
      <c r="A3" s="339" t="s">
        <v>152</v>
      </c>
      <c r="B3" s="346"/>
      <c r="C3" s="340"/>
      <c r="D3" s="340"/>
      <c r="E3" s="340"/>
      <c r="F3" s="340"/>
      <c r="G3" s="340"/>
      <c r="H3" s="341"/>
    </row>
    <row r="4" spans="1:8" s="1" customFormat="1" ht="25.5">
      <c r="A4" s="42" t="s">
        <v>10</v>
      </c>
      <c r="B4" s="347" t="s">
        <v>70</v>
      </c>
      <c r="C4" s="342" t="s">
        <v>12</v>
      </c>
      <c r="D4" s="342" t="s">
        <v>13</v>
      </c>
      <c r="E4" s="349" t="s">
        <v>14</v>
      </c>
      <c r="F4" s="344" t="s">
        <v>15</v>
      </c>
      <c r="G4" s="342" t="s">
        <v>16</v>
      </c>
      <c r="H4" s="342" t="s">
        <v>17</v>
      </c>
    </row>
    <row r="5" spans="1:8" s="1" customFormat="1" ht="51.75" thickBot="1">
      <c r="A5" s="40" t="s">
        <v>11</v>
      </c>
      <c r="B5" s="348"/>
      <c r="C5" s="343"/>
      <c r="D5" s="343"/>
      <c r="E5" s="350"/>
      <c r="F5" s="345"/>
      <c r="G5" s="343"/>
      <c r="H5" s="343"/>
    </row>
    <row r="6" spans="1:8" s="1" customFormat="1" ht="12.75">
      <c r="A6" s="48" t="s">
        <v>167</v>
      </c>
      <c r="B6" s="132"/>
      <c r="C6" s="53"/>
      <c r="D6" s="54"/>
      <c r="E6" s="54">
        <v>474000</v>
      </c>
      <c r="F6" s="56"/>
      <c r="G6" s="55"/>
      <c r="H6" s="55"/>
    </row>
    <row r="7" spans="1:8" s="1" customFormat="1" ht="12.75">
      <c r="A7" s="131" t="s">
        <v>166</v>
      </c>
      <c r="B7" s="132"/>
      <c r="C7" s="133"/>
      <c r="D7" s="134"/>
      <c r="E7" s="134">
        <v>200000</v>
      </c>
      <c r="F7" s="136"/>
      <c r="G7" s="135"/>
      <c r="H7" s="135"/>
    </row>
    <row r="8" spans="1:8" s="1" customFormat="1" ht="12.75">
      <c r="A8" s="131">
        <v>636</v>
      </c>
      <c r="B8" s="132"/>
      <c r="C8" s="133"/>
      <c r="D8" s="134"/>
      <c r="E8" s="134">
        <v>15587000</v>
      </c>
      <c r="F8" s="136"/>
      <c r="G8" s="135"/>
      <c r="H8" s="135"/>
    </row>
    <row r="9" spans="1:8" s="1" customFormat="1" ht="12.75">
      <c r="A9" s="131" t="s">
        <v>168</v>
      </c>
      <c r="B9" s="132"/>
      <c r="C9" s="133"/>
      <c r="D9" s="134"/>
      <c r="E9" s="134">
        <v>203000</v>
      </c>
      <c r="F9" s="136"/>
      <c r="G9" s="135"/>
      <c r="H9" s="135"/>
    </row>
    <row r="10" spans="1:8" s="1" customFormat="1" ht="12.75">
      <c r="A10" s="131">
        <v>641</v>
      </c>
      <c r="B10" s="132"/>
      <c r="C10" s="133">
        <v>500</v>
      </c>
      <c r="D10" s="134"/>
      <c r="E10" s="134"/>
      <c r="F10" s="136"/>
      <c r="G10" s="135"/>
      <c r="H10" s="135"/>
    </row>
    <row r="11" spans="1:8" s="1" customFormat="1" ht="12.75">
      <c r="A11" s="49">
        <v>642</v>
      </c>
      <c r="B11" s="62"/>
      <c r="C11" s="57">
        <v>2500</v>
      </c>
      <c r="D11" s="57"/>
      <c r="E11" s="57"/>
      <c r="F11" s="58"/>
      <c r="G11" s="57"/>
      <c r="H11" s="57"/>
    </row>
    <row r="12" spans="1:8" s="1" customFormat="1" ht="12.75">
      <c r="A12" s="49">
        <v>652</v>
      </c>
      <c r="B12" s="62"/>
      <c r="C12" s="57"/>
      <c r="D12" s="57">
        <v>980000</v>
      </c>
      <c r="E12" s="57"/>
      <c r="F12" s="58"/>
      <c r="G12" s="57"/>
      <c r="H12" s="57"/>
    </row>
    <row r="13" spans="1:8" s="1" customFormat="1" ht="12.75">
      <c r="A13" s="49">
        <v>661</v>
      </c>
      <c r="B13" s="62"/>
      <c r="C13" s="57">
        <v>287000</v>
      </c>
      <c r="D13" s="57"/>
      <c r="E13" s="57"/>
      <c r="F13" s="58"/>
      <c r="G13" s="57"/>
      <c r="H13" s="57"/>
    </row>
    <row r="14" spans="1:8" s="1" customFormat="1" ht="12.75">
      <c r="A14" s="49" t="s">
        <v>169</v>
      </c>
      <c r="B14" s="62"/>
      <c r="C14" s="57"/>
      <c r="D14" s="57"/>
      <c r="E14" s="57"/>
      <c r="F14" s="58">
        <v>280000</v>
      </c>
      <c r="G14" s="57"/>
      <c r="H14" s="57"/>
    </row>
    <row r="15" spans="1:8" s="1" customFormat="1" ht="12.75">
      <c r="A15" s="49">
        <v>671</v>
      </c>
      <c r="B15" s="62">
        <v>2394000</v>
      </c>
      <c r="C15" s="57"/>
      <c r="D15" s="57"/>
      <c r="E15" s="57"/>
      <c r="F15" s="58"/>
      <c r="G15" s="57"/>
      <c r="H15" s="57"/>
    </row>
    <row r="16" spans="1:8" s="1" customFormat="1" ht="12.75">
      <c r="A16" s="49">
        <v>721</v>
      </c>
      <c r="B16" s="62"/>
      <c r="C16" s="57">
        <v>0</v>
      </c>
      <c r="D16" s="57">
        <v>0</v>
      </c>
      <c r="E16" s="57"/>
      <c r="F16" s="58"/>
      <c r="G16" s="57">
        <v>4000</v>
      </c>
      <c r="H16" s="57"/>
    </row>
    <row r="17" spans="1:8" s="1" customFormat="1" ht="13.5" thickBot="1">
      <c r="A17" s="251">
        <v>922</v>
      </c>
      <c r="B17" s="65"/>
      <c r="C17" s="59">
        <v>10000</v>
      </c>
      <c r="D17" s="59">
        <v>20000</v>
      </c>
      <c r="E17" s="59"/>
      <c r="F17" s="60"/>
      <c r="G17" s="59"/>
      <c r="H17" s="59"/>
    </row>
    <row r="18" spans="1:8" s="45" customFormat="1" ht="26.25" thickBot="1">
      <c r="A18" s="10" t="s">
        <v>18</v>
      </c>
      <c r="B18" s="64">
        <f aca="true" t="shared" si="0" ref="B18:H18">SUM(B6:B17)</f>
        <v>2394000</v>
      </c>
      <c r="C18" s="64">
        <f t="shared" si="0"/>
        <v>300000</v>
      </c>
      <c r="D18" s="64">
        <f t="shared" si="0"/>
        <v>1000000</v>
      </c>
      <c r="E18" s="64">
        <f t="shared" si="0"/>
        <v>16464000</v>
      </c>
      <c r="F18" s="64">
        <f t="shared" si="0"/>
        <v>280000</v>
      </c>
      <c r="G18" s="61">
        <f t="shared" si="0"/>
        <v>4000</v>
      </c>
      <c r="H18" s="61">
        <f t="shared" si="0"/>
        <v>0</v>
      </c>
    </row>
    <row r="19" spans="1:8" s="45" customFormat="1" ht="27.75" customHeight="1" thickBot="1">
      <c r="A19" s="10" t="s">
        <v>78</v>
      </c>
      <c r="B19" s="334">
        <f>SUM(B18:H18)</f>
        <v>20442000</v>
      </c>
      <c r="C19" s="337"/>
      <c r="D19" s="337"/>
      <c r="E19" s="337"/>
      <c r="F19" s="337"/>
      <c r="G19" s="337"/>
      <c r="H19" s="338"/>
    </row>
    <row r="20" spans="1:8" ht="13.5" thickBot="1">
      <c r="A20" s="5"/>
      <c r="B20" s="5"/>
      <c r="C20" s="5"/>
      <c r="D20" s="6"/>
      <c r="E20" s="6"/>
      <c r="H20" s="9"/>
    </row>
    <row r="21" spans="1:8" s="1" customFormat="1" ht="20.25" thickBot="1">
      <c r="A21" s="339" t="s">
        <v>136</v>
      </c>
      <c r="B21" s="340"/>
      <c r="C21" s="340"/>
      <c r="D21" s="340"/>
      <c r="E21" s="340"/>
      <c r="F21" s="340"/>
      <c r="G21" s="340"/>
      <c r="H21" s="341"/>
    </row>
    <row r="22" spans="1:8" s="1" customFormat="1" ht="25.5" customHeight="1">
      <c r="A22" s="42" t="s">
        <v>10</v>
      </c>
      <c r="B22" s="347" t="s">
        <v>70</v>
      </c>
      <c r="C22" s="342" t="s">
        <v>12</v>
      </c>
      <c r="D22" s="342" t="s">
        <v>13</v>
      </c>
      <c r="E22" s="349" t="s">
        <v>14</v>
      </c>
      <c r="F22" s="344" t="s">
        <v>15</v>
      </c>
      <c r="G22" s="342" t="s">
        <v>16</v>
      </c>
      <c r="H22" s="342" t="s">
        <v>17</v>
      </c>
    </row>
    <row r="23" spans="1:8" s="1" customFormat="1" ht="51.75" thickBot="1">
      <c r="A23" s="40" t="s">
        <v>11</v>
      </c>
      <c r="B23" s="348"/>
      <c r="C23" s="343"/>
      <c r="D23" s="343"/>
      <c r="E23" s="350"/>
      <c r="F23" s="345"/>
      <c r="G23" s="343"/>
      <c r="H23" s="343"/>
    </row>
    <row r="24" spans="1:8" s="1" customFormat="1" ht="12.75">
      <c r="A24" s="246"/>
      <c r="B24" s="250"/>
      <c r="C24" s="247"/>
      <c r="D24" s="247"/>
      <c r="E24" s="248"/>
      <c r="F24" s="249"/>
      <c r="G24" s="247"/>
      <c r="H24" s="247"/>
    </row>
    <row r="25" spans="1:8" s="1" customFormat="1" ht="13.5" thickBot="1">
      <c r="A25" s="246" t="s">
        <v>167</v>
      </c>
      <c r="B25" s="250"/>
      <c r="C25" s="247"/>
      <c r="D25" s="247"/>
      <c r="E25" s="287">
        <v>474000</v>
      </c>
      <c r="F25" s="249"/>
      <c r="G25" s="247"/>
      <c r="H25" s="247"/>
    </row>
    <row r="26" spans="1:8" s="1" customFormat="1" ht="12.75">
      <c r="A26" s="48" t="s">
        <v>166</v>
      </c>
      <c r="B26" s="132"/>
      <c r="C26" s="53"/>
      <c r="D26" s="54"/>
      <c r="E26" s="54">
        <v>200000</v>
      </c>
      <c r="F26" s="56"/>
      <c r="G26" s="55"/>
      <c r="H26" s="55"/>
    </row>
    <row r="27" spans="1:8" s="1" customFormat="1" ht="12.75">
      <c r="A27" s="131">
        <v>636</v>
      </c>
      <c r="B27" s="132"/>
      <c r="C27" s="133"/>
      <c r="D27" s="134"/>
      <c r="E27" s="134">
        <v>15587000</v>
      </c>
      <c r="F27" s="136"/>
      <c r="G27" s="135"/>
      <c r="H27" s="135"/>
    </row>
    <row r="28" spans="1:8" s="1" customFormat="1" ht="12.75">
      <c r="A28" s="131" t="s">
        <v>168</v>
      </c>
      <c r="B28" s="132"/>
      <c r="C28" s="133"/>
      <c r="D28" s="134"/>
      <c r="E28" s="134">
        <v>203000</v>
      </c>
      <c r="F28" s="136"/>
      <c r="G28" s="135"/>
      <c r="H28" s="135"/>
    </row>
    <row r="29" spans="1:8" s="1" customFormat="1" ht="12.75">
      <c r="A29" s="131">
        <v>641</v>
      </c>
      <c r="B29" s="132"/>
      <c r="C29" s="133">
        <v>500</v>
      </c>
      <c r="D29" s="134"/>
      <c r="E29" s="134"/>
      <c r="F29" s="136"/>
      <c r="G29" s="135"/>
      <c r="H29" s="135"/>
    </row>
    <row r="30" spans="1:8" s="1" customFormat="1" ht="12.75">
      <c r="A30" s="49">
        <v>642</v>
      </c>
      <c r="B30" s="62"/>
      <c r="C30" s="57">
        <v>2500</v>
      </c>
      <c r="D30" s="57"/>
      <c r="E30" s="57"/>
      <c r="F30" s="58"/>
      <c r="G30" s="57"/>
      <c r="H30" s="57"/>
    </row>
    <row r="31" spans="1:8" s="1" customFormat="1" ht="12.75">
      <c r="A31" s="49">
        <v>652</v>
      </c>
      <c r="B31" s="62"/>
      <c r="C31" s="57"/>
      <c r="D31" s="57">
        <v>980000</v>
      </c>
      <c r="E31" s="57"/>
      <c r="F31" s="58"/>
      <c r="G31" s="57"/>
      <c r="H31" s="57"/>
    </row>
    <row r="32" spans="1:8" s="1" customFormat="1" ht="12.75">
      <c r="A32" s="49">
        <v>661</v>
      </c>
      <c r="B32" s="62"/>
      <c r="C32" s="57">
        <v>287000</v>
      </c>
      <c r="D32" s="57"/>
      <c r="E32" s="57"/>
      <c r="F32" s="58"/>
      <c r="G32" s="57"/>
      <c r="H32" s="57"/>
    </row>
    <row r="33" spans="1:8" s="1" customFormat="1" ht="12.75">
      <c r="A33" s="49" t="s">
        <v>169</v>
      </c>
      <c r="B33" s="62"/>
      <c r="C33" s="57"/>
      <c r="D33" s="57"/>
      <c r="E33" s="57"/>
      <c r="F33" s="58">
        <v>280000</v>
      </c>
      <c r="G33" s="57"/>
      <c r="H33" s="57"/>
    </row>
    <row r="34" spans="1:8" s="1" customFormat="1" ht="12.75">
      <c r="A34" s="49">
        <v>671</v>
      </c>
      <c r="B34" s="62">
        <v>2394000</v>
      </c>
      <c r="C34" s="57"/>
      <c r="D34" s="57"/>
      <c r="E34" s="57"/>
      <c r="F34" s="58"/>
      <c r="G34" s="57"/>
      <c r="H34" s="57"/>
    </row>
    <row r="35" spans="1:8" s="1" customFormat="1" ht="12.75">
      <c r="A35" s="49">
        <v>721</v>
      </c>
      <c r="B35" s="62"/>
      <c r="C35" s="57"/>
      <c r="D35" s="57"/>
      <c r="E35" s="57"/>
      <c r="F35" s="58"/>
      <c r="G35" s="57">
        <v>4000</v>
      </c>
      <c r="H35" s="57"/>
    </row>
    <row r="36" spans="1:8" s="1" customFormat="1" ht="13.5" thickBot="1">
      <c r="A36" s="251">
        <v>922</v>
      </c>
      <c r="B36" s="65"/>
      <c r="C36" s="59">
        <v>10000</v>
      </c>
      <c r="D36" s="59">
        <v>20000</v>
      </c>
      <c r="E36" s="59"/>
      <c r="F36" s="60"/>
      <c r="G36" s="59"/>
      <c r="H36" s="59"/>
    </row>
    <row r="37" spans="1:8" s="45" customFormat="1" ht="26.25" thickBot="1">
      <c r="A37" s="10" t="s">
        <v>18</v>
      </c>
      <c r="B37" s="64">
        <f aca="true" t="shared" si="1" ref="B37:H37">SUM(B24:B36)</f>
        <v>2394000</v>
      </c>
      <c r="C37" s="64">
        <f t="shared" si="1"/>
        <v>300000</v>
      </c>
      <c r="D37" s="64">
        <f t="shared" si="1"/>
        <v>1000000</v>
      </c>
      <c r="E37" s="64">
        <f t="shared" si="1"/>
        <v>16464000</v>
      </c>
      <c r="F37" s="64">
        <f t="shared" si="1"/>
        <v>280000</v>
      </c>
      <c r="G37" s="61">
        <f t="shared" si="1"/>
        <v>4000</v>
      </c>
      <c r="H37" s="61">
        <f t="shared" si="1"/>
        <v>0</v>
      </c>
    </row>
    <row r="38" spans="1:8" s="45" customFormat="1" ht="27.75" customHeight="1" thickBot="1">
      <c r="A38" s="10" t="s">
        <v>170</v>
      </c>
      <c r="B38" s="334">
        <f>SUM(B37:H37)</f>
        <v>20442000</v>
      </c>
      <c r="C38" s="335"/>
      <c r="D38" s="335"/>
      <c r="E38" s="335"/>
      <c r="F38" s="335"/>
      <c r="G38" s="335"/>
      <c r="H38" s="336"/>
    </row>
    <row r="39" spans="1:8" s="1" customFormat="1" ht="16.5" thickBot="1">
      <c r="A39" s="46"/>
      <c r="B39" s="47"/>
      <c r="C39" s="47"/>
      <c r="D39" s="47"/>
      <c r="E39" s="47"/>
      <c r="F39" s="47"/>
      <c r="G39" s="47"/>
      <c r="H39" s="47"/>
    </row>
    <row r="40" spans="1:8" s="1" customFormat="1" ht="20.25" thickBot="1">
      <c r="A40" s="339" t="s">
        <v>146</v>
      </c>
      <c r="B40" s="346"/>
      <c r="C40" s="340"/>
      <c r="D40" s="340"/>
      <c r="E40" s="346"/>
      <c r="F40" s="340"/>
      <c r="G40" s="340"/>
      <c r="H40" s="341"/>
    </row>
    <row r="41" spans="1:8" s="1" customFormat="1" ht="25.5" customHeight="1">
      <c r="A41" s="42" t="s">
        <v>10</v>
      </c>
      <c r="B41" s="347" t="s">
        <v>70</v>
      </c>
      <c r="C41" s="342" t="s">
        <v>12</v>
      </c>
      <c r="D41" s="342" t="s">
        <v>13</v>
      </c>
      <c r="E41" s="349" t="s">
        <v>14</v>
      </c>
      <c r="F41" s="344" t="s">
        <v>15</v>
      </c>
      <c r="G41" s="342" t="s">
        <v>16</v>
      </c>
      <c r="H41" s="342" t="s">
        <v>17</v>
      </c>
    </row>
    <row r="42" spans="1:8" s="1" customFormat="1" ht="51.75" thickBot="1">
      <c r="A42" s="40" t="s">
        <v>11</v>
      </c>
      <c r="B42" s="348"/>
      <c r="C42" s="343"/>
      <c r="D42" s="343"/>
      <c r="E42" s="350"/>
      <c r="F42" s="345"/>
      <c r="G42" s="343"/>
      <c r="H42" s="343"/>
    </row>
    <row r="43" spans="1:8" s="1" customFormat="1" ht="13.5" thickBot="1">
      <c r="A43" s="40" t="s">
        <v>172</v>
      </c>
      <c r="B43" s="288"/>
      <c r="C43" s="289"/>
      <c r="D43" s="289"/>
      <c r="E43" s="287">
        <v>474000</v>
      </c>
      <c r="F43" s="290"/>
      <c r="G43" s="289"/>
      <c r="H43" s="289"/>
    </row>
    <row r="44" spans="1:8" s="1" customFormat="1" ht="12.75">
      <c r="A44" s="48" t="s">
        <v>166</v>
      </c>
      <c r="B44" s="132"/>
      <c r="C44" s="53"/>
      <c r="D44" s="54"/>
      <c r="E44" s="54">
        <v>200000</v>
      </c>
      <c r="F44" s="56"/>
      <c r="G44" s="55"/>
      <c r="H44" s="55"/>
    </row>
    <row r="45" spans="1:8" s="1" customFormat="1" ht="12.75">
      <c r="A45" s="131">
        <v>636</v>
      </c>
      <c r="B45" s="132"/>
      <c r="C45" s="133"/>
      <c r="D45" s="134"/>
      <c r="E45" s="134">
        <v>15587000</v>
      </c>
      <c r="F45" s="136"/>
      <c r="G45" s="135"/>
      <c r="H45" s="135"/>
    </row>
    <row r="46" spans="1:8" s="1" customFormat="1" ht="12.75">
      <c r="A46" s="131" t="s">
        <v>168</v>
      </c>
      <c r="B46" s="132"/>
      <c r="C46" s="133"/>
      <c r="D46" s="134"/>
      <c r="E46" s="134">
        <v>203000</v>
      </c>
      <c r="F46" s="136"/>
      <c r="G46" s="135"/>
      <c r="H46" s="135"/>
    </row>
    <row r="47" spans="1:8" s="1" customFormat="1" ht="12.75">
      <c r="A47" s="131">
        <v>641</v>
      </c>
      <c r="B47" s="132"/>
      <c r="C47" s="133">
        <v>500</v>
      </c>
      <c r="D47" s="134"/>
      <c r="E47" s="134"/>
      <c r="F47" s="136"/>
      <c r="G47" s="135"/>
      <c r="H47" s="135"/>
    </row>
    <row r="48" spans="1:8" s="1" customFormat="1" ht="12.75">
      <c r="A48" s="49">
        <v>642</v>
      </c>
      <c r="B48" s="62"/>
      <c r="C48" s="57">
        <v>2500</v>
      </c>
      <c r="D48" s="57"/>
      <c r="E48" s="57"/>
      <c r="F48" s="58"/>
      <c r="G48" s="57"/>
      <c r="H48" s="57"/>
    </row>
    <row r="49" spans="1:8" s="1" customFormat="1" ht="12.75">
      <c r="A49" s="49">
        <v>652</v>
      </c>
      <c r="B49" s="62"/>
      <c r="C49" s="57"/>
      <c r="D49" s="57">
        <v>980000</v>
      </c>
      <c r="E49" s="57"/>
      <c r="F49" s="58"/>
      <c r="G49" s="57"/>
      <c r="H49" s="57"/>
    </row>
    <row r="50" spans="1:8" s="1" customFormat="1" ht="12.75">
      <c r="A50" s="49">
        <v>661</v>
      </c>
      <c r="B50" s="62"/>
      <c r="C50" s="57">
        <v>287000</v>
      </c>
      <c r="D50" s="57"/>
      <c r="E50" s="57"/>
      <c r="F50" s="58"/>
      <c r="G50" s="57"/>
      <c r="H50" s="57"/>
    </row>
    <row r="51" spans="1:8" s="1" customFormat="1" ht="12.75">
      <c r="A51" s="49">
        <v>663</v>
      </c>
      <c r="B51" s="62"/>
      <c r="C51" s="57"/>
      <c r="D51" s="57"/>
      <c r="E51" s="57"/>
      <c r="F51" s="58">
        <v>280000</v>
      </c>
      <c r="G51" s="57"/>
      <c r="H51" s="57"/>
    </row>
    <row r="52" spans="1:8" s="1" customFormat="1" ht="12.75">
      <c r="A52" s="49">
        <v>671</v>
      </c>
      <c r="B52" s="62">
        <v>2394000</v>
      </c>
      <c r="C52" s="57"/>
      <c r="D52" s="57"/>
      <c r="E52" s="57"/>
      <c r="F52" s="58"/>
      <c r="G52" s="57"/>
      <c r="H52" s="57"/>
    </row>
    <row r="53" spans="1:8" s="1" customFormat="1" ht="12.75">
      <c r="A53" s="49">
        <v>721</v>
      </c>
      <c r="B53" s="62"/>
      <c r="C53" s="57"/>
      <c r="D53" s="57"/>
      <c r="E53" s="57"/>
      <c r="F53" s="58"/>
      <c r="G53" s="57">
        <v>4000</v>
      </c>
      <c r="H53" s="57"/>
    </row>
    <row r="54" spans="1:8" s="1" customFormat="1" ht="13.5" thickBot="1">
      <c r="A54" s="251">
        <v>922</v>
      </c>
      <c r="B54" s="65"/>
      <c r="C54" s="59">
        <v>10000</v>
      </c>
      <c r="D54" s="59">
        <v>20000</v>
      </c>
      <c r="E54" s="59"/>
      <c r="F54" s="60"/>
      <c r="G54" s="59"/>
      <c r="H54" s="59"/>
    </row>
    <row r="55" spans="1:8" s="1" customFormat="1" ht="13.5" thickBot="1">
      <c r="A55" s="52">
        <v>922</v>
      </c>
      <c r="B55" s="65"/>
      <c r="C55" s="59"/>
      <c r="D55" s="59"/>
      <c r="E55" s="59"/>
      <c r="F55" s="60"/>
      <c r="G55" s="59"/>
      <c r="H55" s="59"/>
    </row>
    <row r="56" spans="1:8" s="45" customFormat="1" ht="26.25" thickBot="1">
      <c r="A56" s="41" t="s">
        <v>18</v>
      </c>
      <c r="B56" s="64">
        <f aca="true" t="shared" si="2" ref="B56:H56">SUM(B44:B55)</f>
        <v>2394000</v>
      </c>
      <c r="C56" s="63">
        <f t="shared" si="2"/>
        <v>300000</v>
      </c>
      <c r="D56" s="63">
        <f t="shared" si="2"/>
        <v>1000000</v>
      </c>
      <c r="E56" s="63">
        <f>SUM(E43:E55)</f>
        <v>16464000</v>
      </c>
      <c r="F56" s="43">
        <f t="shared" si="2"/>
        <v>280000</v>
      </c>
      <c r="G56" s="44">
        <f t="shared" si="2"/>
        <v>4000</v>
      </c>
      <c r="H56" s="44">
        <f t="shared" si="2"/>
        <v>0</v>
      </c>
    </row>
    <row r="57" spans="1:8" s="45" customFormat="1" ht="27.75" customHeight="1" thickBot="1">
      <c r="A57" s="10" t="s">
        <v>171</v>
      </c>
      <c r="B57" s="334">
        <f>SUM(B56:H56)</f>
        <v>20442000</v>
      </c>
      <c r="C57" s="335"/>
      <c r="D57" s="335"/>
      <c r="E57" s="335"/>
      <c r="F57" s="335"/>
      <c r="G57" s="335"/>
      <c r="H57" s="336"/>
    </row>
    <row r="58" spans="1:8" s="1" customFormat="1" ht="12.75" customHeight="1">
      <c r="A58" s="51"/>
      <c r="B58" s="47"/>
      <c r="C58" s="47"/>
      <c r="D58" s="47"/>
      <c r="E58" s="47"/>
      <c r="F58" s="47"/>
      <c r="G58" s="47"/>
      <c r="H58" s="47"/>
    </row>
    <row r="59" spans="1:8" s="1" customFormat="1" ht="12.75" customHeight="1">
      <c r="A59" s="51"/>
      <c r="B59" s="47"/>
      <c r="C59" s="47"/>
      <c r="D59" s="47"/>
      <c r="E59" s="47"/>
      <c r="F59" s="47"/>
      <c r="G59" s="47"/>
      <c r="H59" s="47"/>
    </row>
    <row r="60" spans="3:5" ht="12.75">
      <c r="C60" s="14"/>
      <c r="D60" s="15"/>
      <c r="E60" s="15"/>
    </row>
    <row r="61" spans="1:5" ht="12.75">
      <c r="A61" s="11" t="s">
        <v>174</v>
      </c>
      <c r="D61" s="16"/>
      <c r="E61" s="16"/>
    </row>
    <row r="62" spans="4:5" ht="12.75">
      <c r="D62" s="18"/>
      <c r="E62" s="18"/>
    </row>
    <row r="63" spans="1:7" ht="12.75">
      <c r="A63" s="11" t="s">
        <v>40</v>
      </c>
      <c r="B63" s="11" t="s">
        <v>87</v>
      </c>
      <c r="D63" s="12"/>
      <c r="E63" s="12"/>
      <c r="G63" s="3" t="s">
        <v>84</v>
      </c>
    </row>
    <row r="64" spans="4:5" ht="12.75">
      <c r="D64" s="12"/>
      <c r="E64" s="12"/>
    </row>
    <row r="65" spans="2:7" ht="12.75">
      <c r="B65" s="11" t="s">
        <v>92</v>
      </c>
      <c r="C65" s="14"/>
      <c r="D65" s="12"/>
      <c r="E65" s="12"/>
      <c r="G65" s="3" t="s">
        <v>89</v>
      </c>
    </row>
    <row r="66" spans="3:5" ht="12.75">
      <c r="C66" s="14"/>
      <c r="D66" s="12"/>
      <c r="E66" s="12"/>
    </row>
    <row r="67" spans="4:5" ht="12.75">
      <c r="D67" s="12"/>
      <c r="E67" s="12"/>
    </row>
    <row r="68" spans="4:5" ht="12.75">
      <c r="D68" s="12"/>
      <c r="E68" s="12"/>
    </row>
    <row r="69" spans="4:5" ht="12.75">
      <c r="D69" s="12"/>
      <c r="E69" s="12"/>
    </row>
    <row r="70" spans="4:5" ht="12.75">
      <c r="D70" s="12"/>
      <c r="E70" s="12"/>
    </row>
    <row r="71" spans="4:5" ht="12.75">
      <c r="D71" s="16"/>
      <c r="E71" s="16"/>
    </row>
    <row r="72" spans="4:5" ht="12.75">
      <c r="D72" s="16"/>
      <c r="E72" s="16"/>
    </row>
    <row r="73" spans="3:5" ht="12.75">
      <c r="C73" s="14"/>
      <c r="D73" s="16"/>
      <c r="E73" s="16"/>
    </row>
    <row r="74" spans="3:5" ht="12.75">
      <c r="C74" s="14"/>
      <c r="D74" s="18"/>
      <c r="E74" s="18"/>
    </row>
    <row r="75" spans="4:5" ht="12.75">
      <c r="D75" s="12"/>
      <c r="E75" s="12"/>
    </row>
    <row r="76" spans="4:5" ht="12.75">
      <c r="D76" s="12"/>
      <c r="E76" s="12"/>
    </row>
    <row r="77" spans="3:5" ht="12.75">
      <c r="C77" s="14"/>
      <c r="D77" s="12"/>
      <c r="E77" s="12"/>
    </row>
    <row r="78" spans="3:5" ht="12.75">
      <c r="C78" s="14"/>
      <c r="D78" s="18"/>
      <c r="E78" s="18"/>
    </row>
    <row r="79" spans="4:5" ht="12.75">
      <c r="D79" s="16"/>
      <c r="E79" s="16"/>
    </row>
    <row r="80" spans="3:5" ht="12.75">
      <c r="C80" s="14"/>
      <c r="D80" s="16"/>
      <c r="E80" s="16"/>
    </row>
    <row r="81" spans="4:5" ht="12.75">
      <c r="D81" s="18"/>
      <c r="E81" s="18"/>
    </row>
    <row r="82" spans="4:5" ht="12.75">
      <c r="D82" s="12"/>
      <c r="E82" s="12"/>
    </row>
    <row r="83" spans="4:5" ht="12.75">
      <c r="D83" s="18"/>
      <c r="E83" s="18"/>
    </row>
    <row r="84" spans="4:5" ht="12.75">
      <c r="D84" s="12"/>
      <c r="E84" s="12"/>
    </row>
    <row r="85" spans="4:5" ht="12.75">
      <c r="D85" s="12"/>
      <c r="E85" s="12"/>
    </row>
    <row r="86" spans="1:5" ht="12.75">
      <c r="A86" s="14"/>
      <c r="B86" s="14"/>
      <c r="D86" s="21"/>
      <c r="E86" s="21"/>
    </row>
    <row r="87" spans="3:5" ht="12.75">
      <c r="C87" s="14"/>
      <c r="D87" s="22"/>
      <c r="E87" s="22"/>
    </row>
    <row r="88" spans="3:5" ht="12.75">
      <c r="C88" s="14"/>
      <c r="D88" s="22"/>
      <c r="E88" s="22"/>
    </row>
    <row r="89" spans="3:5" ht="12.75">
      <c r="C89" s="14"/>
      <c r="D89" s="18"/>
      <c r="E89" s="18"/>
    </row>
    <row r="90" spans="4:5" ht="12.75">
      <c r="D90" s="12"/>
      <c r="E90" s="12"/>
    </row>
    <row r="91" spans="4:5" ht="12.75">
      <c r="D91" s="12"/>
      <c r="E91" s="12"/>
    </row>
    <row r="92" spans="3:5" ht="12.75">
      <c r="C92" s="14"/>
      <c r="D92" s="12"/>
      <c r="E92" s="12"/>
    </row>
    <row r="93" spans="3:5" ht="12.75">
      <c r="C93" s="14"/>
      <c r="D93" s="18"/>
      <c r="E93" s="18"/>
    </row>
    <row r="94" spans="4:5" ht="12.75">
      <c r="D94" s="12"/>
      <c r="E94" s="12"/>
    </row>
    <row r="95" spans="4:5" ht="12.75">
      <c r="D95" s="12"/>
      <c r="E95" s="12"/>
    </row>
    <row r="96" spans="4:5" ht="12.75">
      <c r="D96" s="23"/>
      <c r="E96" s="23"/>
    </row>
    <row r="97" spans="4:5" ht="12.75">
      <c r="D97" s="12"/>
      <c r="E97" s="12"/>
    </row>
    <row r="98" spans="4:5" ht="12.75">
      <c r="D98" s="12"/>
      <c r="E98" s="12"/>
    </row>
    <row r="99" spans="4:5" ht="12.75">
      <c r="D99" s="12"/>
      <c r="E99" s="12"/>
    </row>
    <row r="100" spans="4:5" ht="12.75">
      <c r="D100" s="18"/>
      <c r="E100" s="18"/>
    </row>
    <row r="101" spans="4:5" ht="12.75">
      <c r="D101" s="12"/>
      <c r="E101" s="12"/>
    </row>
    <row r="102" spans="4:5" ht="12.75">
      <c r="D102" s="18"/>
      <c r="E102" s="18"/>
    </row>
    <row r="103" spans="4:5" ht="12.75">
      <c r="D103" s="12"/>
      <c r="E103" s="12"/>
    </row>
    <row r="104" spans="4:5" ht="12.75">
      <c r="D104" s="12"/>
      <c r="E104" s="12"/>
    </row>
    <row r="105" spans="4:5" ht="12.75">
      <c r="D105" s="12"/>
      <c r="E105" s="12"/>
    </row>
    <row r="106" spans="4:5" ht="12.75">
      <c r="D106" s="18"/>
      <c r="E106" s="18"/>
    </row>
    <row r="107" spans="4:5" ht="12.75">
      <c r="D107" s="12"/>
      <c r="E107" s="12"/>
    </row>
    <row r="108" spans="4:5" ht="12.75">
      <c r="D108" s="12"/>
      <c r="E108" s="12"/>
    </row>
    <row r="109" spans="4:5" ht="12.75">
      <c r="D109" s="18"/>
      <c r="E109" s="18"/>
    </row>
    <row r="110" spans="4:5" ht="12.75">
      <c r="D110" s="12"/>
      <c r="E110" s="12"/>
    </row>
    <row r="111" spans="4:5" ht="12.75">
      <c r="D111" s="23"/>
      <c r="E111" s="23"/>
    </row>
    <row r="112" spans="4:5" ht="12.75">
      <c r="D112" s="18"/>
      <c r="E112" s="18"/>
    </row>
    <row r="113" spans="4:5" ht="12.75">
      <c r="D113" s="16"/>
      <c r="E113" s="16"/>
    </row>
    <row r="114" spans="4:5" ht="12.75">
      <c r="D114" s="18"/>
      <c r="E114" s="18"/>
    </row>
    <row r="115" spans="4:5" ht="12.75">
      <c r="D115" s="12"/>
      <c r="E115" s="12"/>
    </row>
    <row r="116" spans="3:5" ht="12.75">
      <c r="C116" s="14"/>
      <c r="D116" s="12"/>
      <c r="E116" s="12"/>
    </row>
    <row r="117" spans="4:5" ht="12.75">
      <c r="D117" s="16"/>
      <c r="E117" s="16"/>
    </row>
    <row r="118" spans="4:5" ht="12.75">
      <c r="D118" s="16"/>
      <c r="E118" s="16"/>
    </row>
    <row r="119" spans="3:5" ht="12.75">
      <c r="C119" s="14"/>
      <c r="D119" s="16"/>
      <c r="E119" s="16"/>
    </row>
    <row r="120" spans="3:5" ht="12.75">
      <c r="C120" s="14"/>
      <c r="D120" s="18"/>
      <c r="E120" s="18"/>
    </row>
    <row r="121" spans="4:5" ht="12.75">
      <c r="D121" s="12"/>
      <c r="E121" s="12"/>
    </row>
    <row r="122" spans="4:5" ht="12.75">
      <c r="D122" s="26"/>
      <c r="E122" s="26"/>
    </row>
    <row r="123" spans="4:5" ht="11.25" customHeight="1">
      <c r="D123" s="23"/>
      <c r="E123" s="23"/>
    </row>
    <row r="124" spans="4:5" ht="24" customHeight="1">
      <c r="D124" s="23"/>
      <c r="E124" s="23"/>
    </row>
    <row r="125" spans="3:5" ht="15" customHeight="1">
      <c r="C125" s="14"/>
      <c r="D125" s="23"/>
      <c r="E125" s="23"/>
    </row>
    <row r="126" spans="4:5" ht="11.25" customHeight="1">
      <c r="D126" s="26"/>
      <c r="E126" s="26"/>
    </row>
    <row r="127" spans="4:5" ht="12.75">
      <c r="D127" s="23"/>
      <c r="E127" s="23"/>
    </row>
    <row r="128" spans="4:5" ht="13.5" customHeight="1">
      <c r="D128" s="23"/>
      <c r="E128" s="23"/>
    </row>
    <row r="129" spans="3:5" ht="12.75" customHeight="1">
      <c r="C129" s="14"/>
      <c r="D129" s="23"/>
      <c r="E129" s="23"/>
    </row>
    <row r="130" spans="3:5" ht="12.75" customHeight="1">
      <c r="C130" s="14"/>
      <c r="D130" s="18"/>
      <c r="E130" s="18"/>
    </row>
    <row r="131" spans="4:5" ht="12.75">
      <c r="D131" s="12"/>
      <c r="E131" s="12"/>
    </row>
    <row r="132" spans="3:5" ht="12.75">
      <c r="C132" s="14"/>
      <c r="D132" s="12"/>
      <c r="E132" s="12"/>
    </row>
    <row r="133" spans="4:5" ht="12.75">
      <c r="D133" s="26"/>
      <c r="E133" s="26"/>
    </row>
    <row r="134" spans="4:5" ht="12.75">
      <c r="D134" s="23"/>
      <c r="E134" s="23"/>
    </row>
    <row r="135" spans="4:5" ht="12.75">
      <c r="D135" s="12"/>
      <c r="E135" s="12"/>
    </row>
    <row r="136" spans="1:5" ht="19.5" customHeight="1">
      <c r="A136" s="27"/>
      <c r="B136" s="27"/>
      <c r="C136" s="5"/>
      <c r="D136" s="5"/>
      <c r="E136" s="5"/>
    </row>
    <row r="137" spans="1:5" ht="15" customHeight="1">
      <c r="A137" s="14"/>
      <c r="B137" s="14"/>
      <c r="D137" s="21"/>
      <c r="E137" s="21"/>
    </row>
    <row r="138" spans="1:5" ht="12.75">
      <c r="A138" s="14"/>
      <c r="B138" s="14"/>
      <c r="D138" s="21"/>
      <c r="E138" s="21"/>
    </row>
    <row r="139" spans="3:5" ht="12.75">
      <c r="C139" s="14"/>
      <c r="D139" s="12"/>
      <c r="E139" s="12"/>
    </row>
    <row r="140" spans="4:5" ht="12.75">
      <c r="D140" s="15"/>
      <c r="E140" s="15"/>
    </row>
    <row r="141" spans="4:5" ht="12.75">
      <c r="D141" s="12"/>
      <c r="E141" s="12"/>
    </row>
    <row r="142" spans="3:5" ht="12.75">
      <c r="C142" s="14"/>
      <c r="D142" s="12"/>
      <c r="E142" s="12"/>
    </row>
    <row r="143" spans="4:5" ht="12.75">
      <c r="D143" s="18"/>
      <c r="E143" s="18"/>
    </row>
    <row r="144" spans="3:5" ht="22.5" customHeight="1">
      <c r="C144" s="14"/>
      <c r="D144" s="12"/>
      <c r="E144" s="12"/>
    </row>
    <row r="145" spans="4:5" ht="12.75">
      <c r="D145" s="12"/>
      <c r="E145" s="12"/>
    </row>
    <row r="146" spans="4:5" ht="12.75">
      <c r="D146" s="16"/>
      <c r="E146" s="16"/>
    </row>
    <row r="147" spans="3:5" ht="12.75">
      <c r="C147" s="14"/>
      <c r="D147" s="16"/>
      <c r="E147" s="16"/>
    </row>
    <row r="148" spans="4:5" ht="12.75">
      <c r="D148" s="18"/>
      <c r="E148" s="18"/>
    </row>
    <row r="149" spans="1:5" ht="13.5" customHeight="1">
      <c r="A149" s="14"/>
      <c r="B149" s="14"/>
      <c r="D149" s="21"/>
      <c r="E149" s="21"/>
    </row>
    <row r="150" spans="4:5" ht="13.5" customHeight="1">
      <c r="D150" s="12"/>
      <c r="E150" s="12"/>
    </row>
    <row r="151" spans="3:5" ht="13.5" customHeight="1">
      <c r="C151" s="14"/>
      <c r="D151" s="12"/>
      <c r="E151" s="12"/>
    </row>
    <row r="152" spans="3:5" ht="12.75">
      <c r="C152" s="14"/>
      <c r="D152" s="18"/>
      <c r="E152" s="18"/>
    </row>
    <row r="153" spans="3:5" ht="12.75">
      <c r="C153" s="14"/>
      <c r="D153" s="12"/>
      <c r="E153" s="12"/>
    </row>
    <row r="154" spans="4:5" ht="12.75">
      <c r="D154" s="26"/>
      <c r="E154" s="26"/>
    </row>
    <row r="155" spans="3:5" ht="12.75">
      <c r="C155" s="14"/>
      <c r="D155" s="16"/>
      <c r="E155" s="16"/>
    </row>
    <row r="156" spans="3:5" ht="12.75">
      <c r="C156" s="14"/>
      <c r="D156" s="18"/>
      <c r="E156" s="18"/>
    </row>
    <row r="157" spans="4:5" ht="12.75">
      <c r="D157" s="26"/>
      <c r="E157" s="26"/>
    </row>
    <row r="158" spans="4:5" ht="12.75">
      <c r="D158" s="23"/>
      <c r="E158" s="23"/>
    </row>
    <row r="159" spans="3:5" ht="12.75">
      <c r="C159" s="14"/>
      <c r="D159" s="23"/>
      <c r="E159" s="23"/>
    </row>
    <row r="160" spans="3:5" ht="12.75">
      <c r="C160" s="14"/>
      <c r="D160" s="18"/>
      <c r="E160" s="18"/>
    </row>
    <row r="161" spans="3:5" ht="12.75">
      <c r="C161" s="14"/>
      <c r="D161" s="18"/>
      <c r="E161" s="18"/>
    </row>
    <row r="162" spans="4:5" ht="12.75">
      <c r="D162" s="12"/>
      <c r="E162" s="12"/>
    </row>
    <row r="163" spans="1:5" s="28" customFormat="1" ht="18" customHeight="1">
      <c r="A163" s="332"/>
      <c r="B163" s="332"/>
      <c r="C163" s="333"/>
      <c r="D163" s="333"/>
      <c r="E163" s="333"/>
    </row>
    <row r="164" spans="1:5" ht="28.5" customHeight="1">
      <c r="A164" s="24"/>
      <c r="B164" s="24"/>
      <c r="C164" s="24"/>
      <c r="D164" s="25"/>
      <c r="E164" s="25"/>
    </row>
    <row r="166" spans="1:5" ht="15.75">
      <c r="A166" s="30"/>
      <c r="B166" s="30"/>
      <c r="C166" s="14"/>
      <c r="D166" s="31"/>
      <c r="E166" s="31"/>
    </row>
    <row r="167" spans="1:5" ht="12.75">
      <c r="A167" s="14"/>
      <c r="B167" s="14"/>
      <c r="C167" s="14"/>
      <c r="D167" s="31"/>
      <c r="E167" s="31"/>
    </row>
    <row r="168" spans="1:5" ht="17.25" customHeight="1">
      <c r="A168" s="14"/>
      <c r="B168" s="14"/>
      <c r="C168" s="14"/>
      <c r="D168" s="31"/>
      <c r="E168" s="31"/>
    </row>
    <row r="169" spans="1:5" ht="13.5" customHeight="1">
      <c r="A169" s="14"/>
      <c r="B169" s="14"/>
      <c r="C169" s="14"/>
      <c r="D169" s="31"/>
      <c r="E169" s="31"/>
    </row>
    <row r="170" spans="1:5" ht="12.75">
      <c r="A170" s="14"/>
      <c r="B170" s="14"/>
      <c r="C170" s="14"/>
      <c r="D170" s="31"/>
      <c r="E170" s="31"/>
    </row>
    <row r="171" spans="1:3" ht="12.75">
      <c r="A171" s="14"/>
      <c r="B171" s="14"/>
      <c r="C171" s="14"/>
    </row>
    <row r="172" spans="1:5" ht="12.75">
      <c r="A172" s="14"/>
      <c r="B172" s="14"/>
      <c r="C172" s="14"/>
      <c r="D172" s="31"/>
      <c r="E172" s="31"/>
    </row>
    <row r="173" spans="1:5" ht="12.75">
      <c r="A173" s="14"/>
      <c r="B173" s="14"/>
      <c r="C173" s="14"/>
      <c r="D173" s="31"/>
      <c r="E173" s="31"/>
    </row>
    <row r="174" spans="1:5" ht="12.75">
      <c r="A174" s="14"/>
      <c r="B174" s="14"/>
      <c r="C174" s="14"/>
      <c r="D174" s="31"/>
      <c r="E174" s="31"/>
    </row>
    <row r="175" spans="1:5" ht="22.5" customHeight="1">
      <c r="A175" s="14"/>
      <c r="B175" s="14"/>
      <c r="C175" s="14"/>
      <c r="D175" s="31"/>
      <c r="E175" s="31"/>
    </row>
    <row r="176" spans="4:5" ht="22.5" customHeight="1">
      <c r="D176" s="18"/>
      <c r="E176" s="18"/>
    </row>
  </sheetData>
  <sheetProtection/>
  <mergeCells count="29">
    <mergeCell ref="B22:B23"/>
    <mergeCell ref="E22:E23"/>
    <mergeCell ref="B41:B42"/>
    <mergeCell ref="E41:E42"/>
    <mergeCell ref="A40:H40"/>
    <mergeCell ref="H41:H42"/>
    <mergeCell ref="C41:C42"/>
    <mergeCell ref="D41:D42"/>
    <mergeCell ref="F41:F42"/>
    <mergeCell ref="G41:G42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A163:E163"/>
    <mergeCell ref="B57:H57"/>
    <mergeCell ref="B19:H19"/>
    <mergeCell ref="A21:H21"/>
    <mergeCell ref="C22:C23"/>
    <mergeCell ref="D22:D23"/>
    <mergeCell ref="F22:F23"/>
    <mergeCell ref="G22:G23"/>
    <mergeCell ref="H22:H2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8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123" sqref="B123"/>
    </sheetView>
  </sheetViews>
  <sheetFormatPr defaultColWidth="11.421875" defaultRowHeight="12.75"/>
  <cols>
    <col min="1" max="1" width="8.7109375" style="37" customWidth="1"/>
    <col min="2" max="2" width="29.57421875" style="38" customWidth="1"/>
    <col min="3" max="3" width="13.00390625" style="2" customWidth="1"/>
    <col min="4" max="6" width="11.7109375" style="2" customWidth="1"/>
    <col min="7" max="7" width="12.8515625" style="2" customWidth="1"/>
    <col min="8" max="10" width="11.7109375" style="2" customWidth="1"/>
    <col min="11" max="11" width="12.7109375" style="2" customWidth="1"/>
    <col min="12" max="12" width="13.140625" style="2" customWidth="1"/>
    <col min="13" max="16384" width="11.421875" style="3" customWidth="1"/>
  </cols>
  <sheetData>
    <row r="1" spans="1:12" ht="24" customHeight="1">
      <c r="A1" s="355" t="s">
        <v>175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24" customHeight="1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4" customFormat="1" ht="43.5" customHeight="1">
      <c r="A3" s="360" t="s">
        <v>19</v>
      </c>
      <c r="B3" s="358" t="s">
        <v>20</v>
      </c>
      <c r="C3" s="356" t="s">
        <v>141</v>
      </c>
      <c r="D3" s="353" t="s">
        <v>110</v>
      </c>
      <c r="E3" s="353" t="s">
        <v>97</v>
      </c>
      <c r="F3" s="353" t="s">
        <v>98</v>
      </c>
      <c r="G3" s="353" t="s">
        <v>14</v>
      </c>
      <c r="H3" s="353" t="s">
        <v>21</v>
      </c>
      <c r="I3" s="362" t="s">
        <v>16</v>
      </c>
      <c r="J3" s="351" t="s">
        <v>17</v>
      </c>
      <c r="K3" s="353" t="s">
        <v>95</v>
      </c>
      <c r="L3" s="353" t="s">
        <v>142</v>
      </c>
    </row>
    <row r="4" spans="1:12" s="4" customFormat="1" ht="47.25" customHeight="1" thickBot="1">
      <c r="A4" s="361"/>
      <c r="B4" s="359"/>
      <c r="C4" s="357"/>
      <c r="D4" s="348"/>
      <c r="E4" s="354"/>
      <c r="F4" s="354"/>
      <c r="G4" s="348"/>
      <c r="H4" s="354"/>
      <c r="I4" s="363"/>
      <c r="J4" s="352"/>
      <c r="K4" s="354"/>
      <c r="L4" s="354"/>
    </row>
    <row r="5" spans="1:12" ht="34.5" customHeight="1" hidden="1">
      <c r="A5" s="101"/>
      <c r="B5" s="103"/>
      <c r="C5" s="160"/>
      <c r="D5" s="151"/>
      <c r="E5" s="152"/>
      <c r="F5" s="152"/>
      <c r="G5" s="152"/>
      <c r="H5" s="152"/>
      <c r="I5" s="152"/>
      <c r="J5" s="170"/>
      <c r="K5" s="105"/>
      <c r="L5" s="105"/>
    </row>
    <row r="6" spans="1:12" s="121" customFormat="1" ht="20.25" customHeight="1" thickBot="1">
      <c r="A6" s="116"/>
      <c r="B6" s="117" t="s">
        <v>86</v>
      </c>
      <c r="C6" s="161"/>
      <c r="D6" s="119"/>
      <c r="E6" s="120"/>
      <c r="F6" s="120"/>
      <c r="G6" s="120"/>
      <c r="H6" s="120"/>
      <c r="I6" s="120"/>
      <c r="J6" s="171"/>
      <c r="K6" s="118"/>
      <c r="L6" s="118"/>
    </row>
    <row r="7" spans="1:12" s="4" customFormat="1" ht="33.75" customHeight="1" thickBot="1">
      <c r="A7" s="243"/>
      <c r="B7" s="244" t="s">
        <v>82</v>
      </c>
      <c r="C7" s="281"/>
      <c r="D7" s="193"/>
      <c r="E7" s="193"/>
      <c r="F7" s="193"/>
      <c r="G7" s="193"/>
      <c r="H7" s="193"/>
      <c r="I7" s="193"/>
      <c r="J7" s="193"/>
      <c r="K7" s="194"/>
      <c r="L7" s="194"/>
    </row>
    <row r="8" spans="1:12" s="4" customFormat="1" ht="27.75" customHeight="1" thickBot="1">
      <c r="A8" s="217" t="s">
        <v>74</v>
      </c>
      <c r="B8" s="245" t="s">
        <v>73</v>
      </c>
      <c r="C8" s="222">
        <f>C9+C54</f>
        <v>16923000</v>
      </c>
      <c r="D8" s="223">
        <f aca="true" t="shared" si="0" ref="D8:J8">D9+D54</f>
        <v>1022000</v>
      </c>
      <c r="E8" s="223">
        <f t="shared" si="0"/>
        <v>297000</v>
      </c>
      <c r="F8" s="223">
        <f t="shared" si="0"/>
        <v>460000</v>
      </c>
      <c r="G8" s="223">
        <f t="shared" si="0"/>
        <v>15107000</v>
      </c>
      <c r="H8" s="223">
        <f t="shared" si="0"/>
        <v>30000</v>
      </c>
      <c r="I8" s="223">
        <f t="shared" si="0"/>
        <v>7000</v>
      </c>
      <c r="J8" s="223">
        <f t="shared" si="0"/>
        <v>0</v>
      </c>
      <c r="K8" s="224">
        <f>K9+K54</f>
        <v>16923000</v>
      </c>
      <c r="L8" s="224">
        <f>L9+L54</f>
        <v>16923000</v>
      </c>
    </row>
    <row r="9" spans="1:12" s="110" customFormat="1" ht="15">
      <c r="A9" s="233">
        <v>3</v>
      </c>
      <c r="B9" s="234" t="s">
        <v>22</v>
      </c>
      <c r="C9" s="230">
        <f>D9+E9+F9+G9+H9+I9+J9</f>
        <v>16722000</v>
      </c>
      <c r="D9" s="231">
        <f>D10+D20+D50</f>
        <v>1022000</v>
      </c>
      <c r="E9" s="231">
        <f aca="true" t="shared" si="1" ref="E9:J9">E10+E20+E50</f>
        <v>270000</v>
      </c>
      <c r="F9" s="231">
        <f t="shared" si="1"/>
        <v>440000</v>
      </c>
      <c r="G9" s="231">
        <f t="shared" si="1"/>
        <v>14960000</v>
      </c>
      <c r="H9" s="231">
        <f t="shared" si="1"/>
        <v>30000</v>
      </c>
      <c r="I9" s="231">
        <f t="shared" si="1"/>
        <v>0</v>
      </c>
      <c r="J9" s="231">
        <f t="shared" si="1"/>
        <v>0</v>
      </c>
      <c r="K9" s="232">
        <f>K10+K20+K50</f>
        <v>16722000</v>
      </c>
      <c r="L9" s="232">
        <f>L10+L20+L50</f>
        <v>16722000</v>
      </c>
    </row>
    <row r="10" spans="1:12" s="4" customFormat="1" ht="12.75">
      <c r="A10" s="102">
        <v>31</v>
      </c>
      <c r="B10" s="104" t="s">
        <v>23</v>
      </c>
      <c r="C10" s="163">
        <f>D10+E10+F10+G10+H10+I10+J10</f>
        <v>14455000</v>
      </c>
      <c r="D10" s="109">
        <f>D11+D15+D17</f>
        <v>0</v>
      </c>
      <c r="E10" s="109">
        <f aca="true" t="shared" si="2" ref="E10:J10">E11+E15+E17</f>
        <v>0</v>
      </c>
      <c r="F10" s="109">
        <f t="shared" si="2"/>
        <v>0</v>
      </c>
      <c r="G10" s="109">
        <f t="shared" si="2"/>
        <v>14455000</v>
      </c>
      <c r="H10" s="109">
        <f t="shared" si="2"/>
        <v>0</v>
      </c>
      <c r="I10" s="109">
        <f t="shared" si="2"/>
        <v>0</v>
      </c>
      <c r="J10" s="109">
        <f t="shared" si="2"/>
        <v>0</v>
      </c>
      <c r="K10" s="108">
        <f>+C10</f>
        <v>14455000</v>
      </c>
      <c r="L10" s="108">
        <f>+C10</f>
        <v>14455000</v>
      </c>
    </row>
    <row r="11" spans="1:12" s="4" customFormat="1" ht="12.75">
      <c r="A11" s="102">
        <v>311</v>
      </c>
      <c r="B11" s="104" t="s">
        <v>24</v>
      </c>
      <c r="C11" s="163">
        <f>D11+E11+F11+G11+H11+I11+J11</f>
        <v>11505000</v>
      </c>
      <c r="D11" s="109">
        <f>SUM(D12:D14)</f>
        <v>0</v>
      </c>
      <c r="E11" s="109">
        <f aca="true" t="shared" si="3" ref="E11:J11">SUM(E12:E14)</f>
        <v>0</v>
      </c>
      <c r="F11" s="109">
        <f t="shared" si="3"/>
        <v>0</v>
      </c>
      <c r="G11" s="109">
        <f t="shared" si="3"/>
        <v>11505000</v>
      </c>
      <c r="H11" s="109">
        <f t="shared" si="3"/>
        <v>0</v>
      </c>
      <c r="I11" s="109">
        <f t="shared" si="3"/>
        <v>0</v>
      </c>
      <c r="J11" s="109">
        <f t="shared" si="3"/>
        <v>0</v>
      </c>
      <c r="K11" s="108">
        <f>+C11</f>
        <v>11505000</v>
      </c>
      <c r="L11" s="108">
        <f>+C11</f>
        <v>11505000</v>
      </c>
    </row>
    <row r="12" spans="1:12" s="141" customFormat="1" ht="12">
      <c r="A12" s="148">
        <v>3111</v>
      </c>
      <c r="B12" s="154" t="s">
        <v>45</v>
      </c>
      <c r="C12" s="164">
        <v>11500000</v>
      </c>
      <c r="D12" s="139"/>
      <c r="E12" s="139"/>
      <c r="F12" s="139"/>
      <c r="G12" s="139">
        <v>11500000</v>
      </c>
      <c r="H12" s="139"/>
      <c r="I12" s="139"/>
      <c r="J12" s="139"/>
      <c r="K12" s="140"/>
      <c r="L12" s="140"/>
    </row>
    <row r="13" spans="1:12" s="141" customFormat="1" ht="12">
      <c r="A13" s="148">
        <v>3113</v>
      </c>
      <c r="B13" s="154" t="s">
        <v>46</v>
      </c>
      <c r="C13" s="164"/>
      <c r="D13" s="139"/>
      <c r="E13" s="139"/>
      <c r="F13" s="139"/>
      <c r="G13" s="139"/>
      <c r="H13" s="139"/>
      <c r="I13" s="139"/>
      <c r="J13" s="139"/>
      <c r="K13" s="140"/>
      <c r="L13" s="140"/>
    </row>
    <row r="14" spans="1:12" s="141" customFormat="1" ht="12">
      <c r="A14" s="148">
        <v>3114</v>
      </c>
      <c r="B14" s="154" t="s">
        <v>96</v>
      </c>
      <c r="C14" s="164">
        <v>5000</v>
      </c>
      <c r="D14" s="139"/>
      <c r="E14" s="139"/>
      <c r="F14" s="139"/>
      <c r="G14" s="139">
        <v>5000</v>
      </c>
      <c r="H14" s="139"/>
      <c r="I14" s="139"/>
      <c r="J14" s="139"/>
      <c r="K14" s="140"/>
      <c r="L14" s="140"/>
    </row>
    <row r="15" spans="1:12" s="4" customFormat="1" ht="12.75">
      <c r="A15" s="102">
        <v>312</v>
      </c>
      <c r="B15" s="104" t="s">
        <v>25</v>
      </c>
      <c r="C15" s="163">
        <f>D15+E15+F15+G15+H15+I15+J15</f>
        <v>1050000</v>
      </c>
      <c r="D15" s="109">
        <f aca="true" t="shared" si="4" ref="D15:J15">D16</f>
        <v>0</v>
      </c>
      <c r="E15" s="109">
        <f t="shared" si="4"/>
        <v>0</v>
      </c>
      <c r="F15" s="109">
        <f t="shared" si="4"/>
        <v>0</v>
      </c>
      <c r="G15" s="109">
        <f t="shared" si="4"/>
        <v>1050000</v>
      </c>
      <c r="H15" s="109">
        <f t="shared" si="4"/>
        <v>0</v>
      </c>
      <c r="I15" s="109">
        <f t="shared" si="4"/>
        <v>0</v>
      </c>
      <c r="J15" s="109">
        <f t="shared" si="4"/>
        <v>0</v>
      </c>
      <c r="K15" s="108">
        <f>+C15</f>
        <v>1050000</v>
      </c>
      <c r="L15" s="108">
        <f>+C15</f>
        <v>1050000</v>
      </c>
    </row>
    <row r="16" spans="1:12" s="141" customFormat="1" ht="12">
      <c r="A16" s="148">
        <v>3121</v>
      </c>
      <c r="B16" s="154" t="s">
        <v>25</v>
      </c>
      <c r="C16" s="164">
        <v>1050000</v>
      </c>
      <c r="D16" s="139"/>
      <c r="E16" s="139"/>
      <c r="F16" s="139"/>
      <c r="G16" s="139">
        <v>1050000</v>
      </c>
      <c r="H16" s="139"/>
      <c r="I16" s="139"/>
      <c r="J16" s="139"/>
      <c r="K16" s="140"/>
      <c r="L16" s="140"/>
    </row>
    <row r="17" spans="1:12" s="4" customFormat="1" ht="12.75">
      <c r="A17" s="102">
        <v>313</v>
      </c>
      <c r="B17" s="104" t="s">
        <v>26</v>
      </c>
      <c r="C17" s="163">
        <f>D17+E17+F17+G17+H17+I17+J17</f>
        <v>1900000</v>
      </c>
      <c r="D17" s="109">
        <f>SUM(D18:D19)</f>
        <v>0</v>
      </c>
      <c r="E17" s="109">
        <f aca="true" t="shared" si="5" ref="E17:J17">SUM(E18:E19)</f>
        <v>0</v>
      </c>
      <c r="F17" s="109">
        <f t="shared" si="5"/>
        <v>0</v>
      </c>
      <c r="G17" s="109">
        <f t="shared" si="5"/>
        <v>1900000</v>
      </c>
      <c r="H17" s="109">
        <f t="shared" si="5"/>
        <v>0</v>
      </c>
      <c r="I17" s="109">
        <f t="shared" si="5"/>
        <v>0</v>
      </c>
      <c r="J17" s="109">
        <f t="shared" si="5"/>
        <v>0</v>
      </c>
      <c r="K17" s="108">
        <f>+C17</f>
        <v>1900000</v>
      </c>
      <c r="L17" s="108">
        <f>+C17</f>
        <v>1900000</v>
      </c>
    </row>
    <row r="18" spans="1:12" s="141" customFormat="1" ht="12">
      <c r="A18" s="148">
        <v>3132</v>
      </c>
      <c r="B18" s="155" t="s">
        <v>145</v>
      </c>
      <c r="C18" s="164">
        <v>1900000</v>
      </c>
      <c r="D18" s="139"/>
      <c r="E18" s="139"/>
      <c r="F18" s="139"/>
      <c r="G18" s="139">
        <v>1900000</v>
      </c>
      <c r="H18" s="139"/>
      <c r="I18" s="139"/>
      <c r="J18" s="139"/>
      <c r="K18" s="140"/>
      <c r="L18" s="140"/>
    </row>
    <row r="19" spans="1:12" s="141" customFormat="1" ht="12">
      <c r="A19" s="148">
        <v>3133</v>
      </c>
      <c r="B19" s="155" t="s">
        <v>48</v>
      </c>
      <c r="C19" s="164">
        <f>D19+E19+F19+G19+H19+I19+J19</f>
        <v>0</v>
      </c>
      <c r="D19" s="139"/>
      <c r="E19" s="139"/>
      <c r="F19" s="139"/>
      <c r="G19" s="139">
        <v>0</v>
      </c>
      <c r="H19" s="139"/>
      <c r="I19" s="139"/>
      <c r="J19" s="139"/>
      <c r="K19" s="140"/>
      <c r="L19" s="140"/>
    </row>
    <row r="20" spans="1:12" s="4" customFormat="1" ht="12.75">
      <c r="A20" s="102">
        <v>32</v>
      </c>
      <c r="B20" s="104" t="s">
        <v>27</v>
      </c>
      <c r="C20" s="163">
        <f>D20+E20+F20+G20+H20+I20+J20</f>
        <v>2247000</v>
      </c>
      <c r="D20" s="109">
        <f>D21+D26+D33+D43</f>
        <v>1002000</v>
      </c>
      <c r="E20" s="109">
        <f aca="true" t="shared" si="6" ref="E20:J20">E21+E26+E33+E43</f>
        <v>270000</v>
      </c>
      <c r="F20" s="109">
        <f t="shared" si="6"/>
        <v>440000</v>
      </c>
      <c r="G20" s="109">
        <f t="shared" si="6"/>
        <v>505000</v>
      </c>
      <c r="H20" s="109">
        <f t="shared" si="6"/>
        <v>30000</v>
      </c>
      <c r="I20" s="109">
        <f t="shared" si="6"/>
        <v>0</v>
      </c>
      <c r="J20" s="109">
        <f t="shared" si="6"/>
        <v>0</v>
      </c>
      <c r="K20" s="108">
        <f>C20</f>
        <v>2247000</v>
      </c>
      <c r="L20" s="108">
        <f>C20</f>
        <v>2247000</v>
      </c>
    </row>
    <row r="21" spans="1:12" s="4" customFormat="1" ht="12.75" customHeight="1">
      <c r="A21" s="102">
        <v>321</v>
      </c>
      <c r="B21" s="104" t="s">
        <v>28</v>
      </c>
      <c r="C21" s="163">
        <f>D21+E21+F21+G21+H21+I21+J21</f>
        <v>375000</v>
      </c>
      <c r="D21" s="109">
        <f>SUM(D22:D25)</f>
        <v>75000</v>
      </c>
      <c r="E21" s="109">
        <f aca="true" t="shared" si="7" ref="E21:J21">SUM(E22:E25)</f>
        <v>0</v>
      </c>
      <c r="F21" s="109">
        <f t="shared" si="7"/>
        <v>0</v>
      </c>
      <c r="G21" s="109">
        <f t="shared" si="7"/>
        <v>300000</v>
      </c>
      <c r="H21" s="109">
        <f t="shared" si="7"/>
        <v>0</v>
      </c>
      <c r="I21" s="109">
        <f t="shared" si="7"/>
        <v>0</v>
      </c>
      <c r="J21" s="109">
        <f t="shared" si="7"/>
        <v>0</v>
      </c>
      <c r="K21" s="108">
        <f>+C21</f>
        <v>375000</v>
      </c>
      <c r="L21" s="108">
        <f>+C21</f>
        <v>375000</v>
      </c>
    </row>
    <row r="22" spans="1:12" s="141" customFormat="1" ht="12">
      <c r="A22" s="148">
        <v>3211</v>
      </c>
      <c r="B22" s="154" t="s">
        <v>49</v>
      </c>
      <c r="C22" s="164">
        <v>10000</v>
      </c>
      <c r="D22" s="139">
        <v>10000</v>
      </c>
      <c r="E22" s="139"/>
      <c r="F22" s="139"/>
      <c r="G22" s="139"/>
      <c r="H22" s="139"/>
      <c r="I22" s="139"/>
      <c r="J22" s="139"/>
      <c r="K22" s="140"/>
      <c r="L22" s="140"/>
    </row>
    <row r="23" spans="1:12" s="141" customFormat="1" ht="12">
      <c r="A23" s="148">
        <v>3212</v>
      </c>
      <c r="B23" s="154" t="s">
        <v>112</v>
      </c>
      <c r="C23" s="164">
        <v>300000</v>
      </c>
      <c r="D23" s="139"/>
      <c r="E23" s="139"/>
      <c r="F23" s="139"/>
      <c r="G23" s="139">
        <v>300000</v>
      </c>
      <c r="H23" s="139"/>
      <c r="I23" s="139"/>
      <c r="J23" s="139"/>
      <c r="K23" s="140"/>
      <c r="L23" s="140"/>
    </row>
    <row r="24" spans="1:12" s="141" customFormat="1" ht="12">
      <c r="A24" s="148">
        <v>3212</v>
      </c>
      <c r="B24" s="154" t="s">
        <v>143</v>
      </c>
      <c r="C24" s="164">
        <v>10000</v>
      </c>
      <c r="D24" s="139">
        <v>10000</v>
      </c>
      <c r="E24" s="139"/>
      <c r="F24" s="139"/>
      <c r="G24" s="139"/>
      <c r="H24" s="139"/>
      <c r="I24" s="139"/>
      <c r="J24" s="139"/>
      <c r="K24" s="140"/>
      <c r="L24" s="140"/>
    </row>
    <row r="25" spans="1:12" s="141" customFormat="1" ht="12">
      <c r="A25" s="148">
        <v>3213</v>
      </c>
      <c r="B25" s="154" t="s">
        <v>50</v>
      </c>
      <c r="C25" s="164">
        <v>55000</v>
      </c>
      <c r="D25" s="139">
        <v>55000</v>
      </c>
      <c r="E25" s="139"/>
      <c r="F25" s="139"/>
      <c r="G25" s="139"/>
      <c r="H25" s="139"/>
      <c r="I25" s="139"/>
      <c r="J25" s="139"/>
      <c r="K25" s="140"/>
      <c r="L25" s="140"/>
    </row>
    <row r="26" spans="1:12" s="4" customFormat="1" ht="12.75">
      <c r="A26" s="102">
        <v>322</v>
      </c>
      <c r="B26" s="104" t="s">
        <v>29</v>
      </c>
      <c r="C26" s="163">
        <f>D26+E26+F26+G26+H26+I26+J26</f>
        <v>793600</v>
      </c>
      <c r="D26" s="109">
        <f aca="true" t="shared" si="8" ref="D26:J26">SUM(D27:D32)</f>
        <v>553600</v>
      </c>
      <c r="E26" s="109">
        <f t="shared" si="8"/>
        <v>220000</v>
      </c>
      <c r="F26" s="109">
        <f t="shared" si="8"/>
        <v>0</v>
      </c>
      <c r="G26" s="109">
        <f t="shared" si="8"/>
        <v>20000</v>
      </c>
      <c r="H26" s="109">
        <f t="shared" si="8"/>
        <v>0</v>
      </c>
      <c r="I26" s="109">
        <f t="shared" si="8"/>
        <v>0</v>
      </c>
      <c r="J26" s="109">
        <f t="shared" si="8"/>
        <v>0</v>
      </c>
      <c r="K26" s="108">
        <f>+C26</f>
        <v>793600</v>
      </c>
      <c r="L26" s="108">
        <f>+C26</f>
        <v>793600</v>
      </c>
    </row>
    <row r="27" spans="1:12" s="141" customFormat="1" ht="12">
      <c r="A27" s="148">
        <v>3221</v>
      </c>
      <c r="B27" s="155" t="s">
        <v>51</v>
      </c>
      <c r="C27" s="164">
        <v>130000</v>
      </c>
      <c r="D27" s="139">
        <v>120000</v>
      </c>
      <c r="E27" s="139">
        <v>10000</v>
      </c>
      <c r="F27" s="139"/>
      <c r="G27" s="139"/>
      <c r="H27" s="139"/>
      <c r="I27" s="139"/>
      <c r="J27" s="139"/>
      <c r="K27" s="140"/>
      <c r="L27" s="140"/>
    </row>
    <row r="28" spans="1:12" s="141" customFormat="1" ht="12">
      <c r="A28" s="148">
        <v>3222</v>
      </c>
      <c r="B28" s="156" t="s">
        <v>68</v>
      </c>
      <c r="C28" s="164">
        <v>3000</v>
      </c>
      <c r="D28" s="139">
        <v>3000</v>
      </c>
      <c r="E28" s="139"/>
      <c r="F28" s="139"/>
      <c r="G28" s="139"/>
      <c r="H28" s="139"/>
      <c r="I28" s="139"/>
      <c r="J28" s="139"/>
      <c r="K28" s="140"/>
      <c r="L28" s="140"/>
    </row>
    <row r="29" spans="1:12" s="141" customFormat="1" ht="12">
      <c r="A29" s="148">
        <v>3223</v>
      </c>
      <c r="B29" s="154" t="s">
        <v>52</v>
      </c>
      <c r="C29" s="164">
        <v>590600</v>
      </c>
      <c r="D29" s="139">
        <v>380600</v>
      </c>
      <c r="E29" s="139">
        <v>210000</v>
      </c>
      <c r="F29" s="139"/>
      <c r="G29" s="139"/>
      <c r="H29" s="139"/>
      <c r="I29" s="139"/>
      <c r="J29" s="139"/>
      <c r="K29" s="140"/>
      <c r="L29" s="140"/>
    </row>
    <row r="30" spans="1:12" s="141" customFormat="1" ht="12">
      <c r="A30" s="148">
        <v>3224</v>
      </c>
      <c r="B30" s="155" t="s">
        <v>53</v>
      </c>
      <c r="C30" s="164">
        <v>30000</v>
      </c>
      <c r="D30" s="139">
        <v>30000</v>
      </c>
      <c r="E30" s="139"/>
      <c r="F30" s="139"/>
      <c r="G30" s="139"/>
      <c r="H30" s="139"/>
      <c r="I30" s="139"/>
      <c r="J30" s="139"/>
      <c r="K30" s="140"/>
      <c r="L30" s="140"/>
    </row>
    <row r="31" spans="1:12" s="141" customFormat="1" ht="12">
      <c r="A31" s="148">
        <v>3225</v>
      </c>
      <c r="B31" s="154" t="s">
        <v>156</v>
      </c>
      <c r="C31" s="164">
        <v>30000</v>
      </c>
      <c r="D31" s="139">
        <v>10000</v>
      </c>
      <c r="E31" s="139"/>
      <c r="F31" s="139"/>
      <c r="G31" s="139">
        <v>20000</v>
      </c>
      <c r="H31" s="139"/>
      <c r="I31" s="139"/>
      <c r="J31" s="139"/>
      <c r="K31" s="140"/>
      <c r="L31" s="140"/>
    </row>
    <row r="32" spans="1:12" s="141" customFormat="1" ht="12">
      <c r="A32" s="148">
        <v>3227</v>
      </c>
      <c r="B32" s="154" t="s">
        <v>54</v>
      </c>
      <c r="C32" s="164">
        <v>10000</v>
      </c>
      <c r="D32" s="139">
        <v>10000</v>
      </c>
      <c r="E32" s="139"/>
      <c r="F32" s="139"/>
      <c r="G32" s="139"/>
      <c r="H32" s="139"/>
      <c r="I32" s="139"/>
      <c r="J32" s="139"/>
      <c r="K32" s="140"/>
      <c r="L32" s="140"/>
    </row>
    <row r="33" spans="1:12" s="4" customFormat="1" ht="12.75">
      <c r="A33" s="102">
        <v>323</v>
      </c>
      <c r="B33" s="104" t="s">
        <v>30</v>
      </c>
      <c r="C33" s="163">
        <f>D33+E33+F33+G33+H33+I33+J33</f>
        <v>498000</v>
      </c>
      <c r="D33" s="109">
        <f>SUM(D34:D42)</f>
        <v>318000</v>
      </c>
      <c r="E33" s="109">
        <f aca="true" t="shared" si="9" ref="E33:J33">SUM(E34:E42)</f>
        <v>50000</v>
      </c>
      <c r="F33" s="109">
        <f t="shared" si="9"/>
        <v>0</v>
      </c>
      <c r="G33" s="109">
        <f t="shared" si="9"/>
        <v>130000</v>
      </c>
      <c r="H33" s="109">
        <f t="shared" si="9"/>
        <v>0</v>
      </c>
      <c r="I33" s="109">
        <f t="shared" si="9"/>
        <v>0</v>
      </c>
      <c r="J33" s="109">
        <f t="shared" si="9"/>
        <v>0</v>
      </c>
      <c r="K33" s="108">
        <f>+C33</f>
        <v>498000</v>
      </c>
      <c r="L33" s="108">
        <f>+C33</f>
        <v>498000</v>
      </c>
    </row>
    <row r="34" spans="1:12" s="141" customFormat="1" ht="12">
      <c r="A34" s="148">
        <v>3231</v>
      </c>
      <c r="B34" s="154" t="s">
        <v>55</v>
      </c>
      <c r="C34" s="164">
        <v>40000</v>
      </c>
      <c r="D34" s="139">
        <v>40000</v>
      </c>
      <c r="E34" s="139"/>
      <c r="F34" s="139"/>
      <c r="G34" s="139"/>
      <c r="H34" s="139"/>
      <c r="I34" s="139"/>
      <c r="J34" s="139"/>
      <c r="K34" s="140"/>
      <c r="L34" s="140"/>
    </row>
    <row r="35" spans="1:12" s="141" customFormat="1" ht="12">
      <c r="A35" s="148">
        <v>3232</v>
      </c>
      <c r="B35" s="154" t="s">
        <v>157</v>
      </c>
      <c r="C35" s="164">
        <v>220000</v>
      </c>
      <c r="D35" s="139">
        <v>70000</v>
      </c>
      <c r="E35" s="139">
        <v>50000</v>
      </c>
      <c r="F35" s="139"/>
      <c r="G35" s="139">
        <v>100000</v>
      </c>
      <c r="H35" s="139"/>
      <c r="I35" s="139"/>
      <c r="J35" s="139"/>
      <c r="K35" s="140"/>
      <c r="L35" s="140"/>
    </row>
    <row r="36" spans="1:12" s="141" customFormat="1" ht="12">
      <c r="A36" s="148">
        <v>3233</v>
      </c>
      <c r="B36" s="154" t="s">
        <v>56</v>
      </c>
      <c r="C36" s="164">
        <v>1000</v>
      </c>
      <c r="D36" s="139">
        <v>1000</v>
      </c>
      <c r="E36" s="139"/>
      <c r="F36" s="139"/>
      <c r="G36" s="139"/>
      <c r="H36" s="139"/>
      <c r="I36" s="139"/>
      <c r="J36" s="139"/>
      <c r="K36" s="140"/>
      <c r="L36" s="140"/>
    </row>
    <row r="37" spans="1:12" s="141" customFormat="1" ht="12">
      <c r="A37" s="148">
        <v>3234</v>
      </c>
      <c r="B37" s="154" t="s">
        <v>57</v>
      </c>
      <c r="C37" s="164">
        <v>94000</v>
      </c>
      <c r="D37" s="139">
        <v>94000</v>
      </c>
      <c r="E37" s="139"/>
      <c r="F37" s="139"/>
      <c r="G37" s="139"/>
      <c r="H37" s="139"/>
      <c r="I37" s="139"/>
      <c r="J37" s="139"/>
      <c r="K37" s="140"/>
      <c r="L37" s="140"/>
    </row>
    <row r="38" spans="1:12" s="141" customFormat="1" ht="12">
      <c r="A38" s="148">
        <v>3235</v>
      </c>
      <c r="B38" s="154" t="s">
        <v>58</v>
      </c>
      <c r="C38" s="164">
        <f>D38+E38+F38+G38+H38+I38+J38</f>
        <v>0</v>
      </c>
      <c r="D38" s="139"/>
      <c r="E38" s="139"/>
      <c r="F38" s="139"/>
      <c r="G38" s="139"/>
      <c r="H38" s="139"/>
      <c r="I38" s="139"/>
      <c r="J38" s="139"/>
      <c r="K38" s="140"/>
      <c r="L38" s="140"/>
    </row>
    <row r="39" spans="1:12" s="141" customFormat="1" ht="12">
      <c r="A39" s="148">
        <v>3236</v>
      </c>
      <c r="B39" s="155" t="s">
        <v>59</v>
      </c>
      <c r="C39" s="164">
        <v>30000</v>
      </c>
      <c r="D39" s="139">
        <v>30000</v>
      </c>
      <c r="E39" s="139"/>
      <c r="F39" s="139"/>
      <c r="G39" s="139"/>
      <c r="H39" s="139"/>
      <c r="I39" s="139"/>
      <c r="J39" s="139"/>
      <c r="K39" s="140"/>
      <c r="L39" s="140"/>
    </row>
    <row r="40" spans="1:12" s="141" customFormat="1" ht="12">
      <c r="A40" s="148">
        <v>3237</v>
      </c>
      <c r="B40" s="154" t="s">
        <v>158</v>
      </c>
      <c r="C40" s="164">
        <v>38000</v>
      </c>
      <c r="D40" s="139">
        <v>8000</v>
      </c>
      <c r="E40" s="139"/>
      <c r="F40" s="139"/>
      <c r="G40" s="139">
        <v>30000</v>
      </c>
      <c r="H40" s="139"/>
      <c r="I40" s="139"/>
      <c r="J40" s="139"/>
      <c r="K40" s="140"/>
      <c r="L40" s="140"/>
    </row>
    <row r="41" spans="1:12" s="141" customFormat="1" ht="12">
      <c r="A41" s="148">
        <v>3238</v>
      </c>
      <c r="B41" s="154" t="s">
        <v>60</v>
      </c>
      <c r="C41" s="164">
        <v>25000</v>
      </c>
      <c r="D41" s="139">
        <v>25000</v>
      </c>
      <c r="E41" s="139"/>
      <c r="F41" s="139"/>
      <c r="G41" s="139"/>
      <c r="H41" s="139"/>
      <c r="I41" s="139"/>
      <c r="J41" s="139"/>
      <c r="K41" s="140"/>
      <c r="L41" s="140"/>
    </row>
    <row r="42" spans="1:12" s="141" customFormat="1" ht="12">
      <c r="A42" s="148">
        <v>3239</v>
      </c>
      <c r="B42" s="154" t="s">
        <v>61</v>
      </c>
      <c r="C42" s="164">
        <v>50000</v>
      </c>
      <c r="D42" s="139">
        <v>50000</v>
      </c>
      <c r="E42" s="139"/>
      <c r="F42" s="139"/>
      <c r="G42" s="139"/>
      <c r="H42" s="139"/>
      <c r="I42" s="139"/>
      <c r="J42" s="139"/>
      <c r="K42" s="140"/>
      <c r="L42" s="140"/>
    </row>
    <row r="43" spans="1:12" s="4" customFormat="1" ht="25.5">
      <c r="A43" s="102">
        <v>329</v>
      </c>
      <c r="B43" s="104" t="s">
        <v>31</v>
      </c>
      <c r="C43" s="163">
        <f>D43+E43+F43+G43+H43+I43+J43</f>
        <v>580400</v>
      </c>
      <c r="D43" s="109">
        <f aca="true" t="shared" si="10" ref="D43:J43">SUM(D44:D49)</f>
        <v>55400</v>
      </c>
      <c r="E43" s="109">
        <f t="shared" si="10"/>
        <v>0</v>
      </c>
      <c r="F43" s="109">
        <f t="shared" si="10"/>
        <v>440000</v>
      </c>
      <c r="G43" s="109">
        <f t="shared" si="10"/>
        <v>55000</v>
      </c>
      <c r="H43" s="109">
        <f t="shared" si="10"/>
        <v>30000</v>
      </c>
      <c r="I43" s="109">
        <f t="shared" si="10"/>
        <v>0</v>
      </c>
      <c r="J43" s="109">
        <f t="shared" si="10"/>
        <v>0</v>
      </c>
      <c r="K43" s="108">
        <f>+C43</f>
        <v>580400</v>
      </c>
      <c r="L43" s="108">
        <f>+C43</f>
        <v>580400</v>
      </c>
    </row>
    <row r="44" spans="1:12" s="141" customFormat="1" ht="12">
      <c r="A44" s="148">
        <v>3292</v>
      </c>
      <c r="B44" s="154" t="s">
        <v>62</v>
      </c>
      <c r="C44" s="164">
        <v>15000</v>
      </c>
      <c r="D44" s="139">
        <v>15000</v>
      </c>
      <c r="E44" s="139"/>
      <c r="F44" s="139"/>
      <c r="G44" s="139"/>
      <c r="H44" s="139"/>
      <c r="I44" s="139"/>
      <c r="J44" s="139"/>
      <c r="K44" s="140"/>
      <c r="L44" s="140"/>
    </row>
    <row r="45" spans="1:12" s="141" customFormat="1" ht="12">
      <c r="A45" s="148">
        <v>3293</v>
      </c>
      <c r="B45" s="154" t="s">
        <v>63</v>
      </c>
      <c r="C45" s="164">
        <v>20000</v>
      </c>
      <c r="D45" s="139">
        <v>20000</v>
      </c>
      <c r="E45" s="139"/>
      <c r="F45" s="139"/>
      <c r="G45" s="139"/>
      <c r="H45" s="139"/>
      <c r="I45" s="139"/>
      <c r="J45" s="139"/>
      <c r="K45" s="140"/>
      <c r="L45" s="140"/>
    </row>
    <row r="46" spans="1:12" s="141" customFormat="1" ht="12">
      <c r="A46" s="148">
        <v>3294</v>
      </c>
      <c r="B46" s="154" t="s">
        <v>64</v>
      </c>
      <c r="C46" s="164">
        <v>1400</v>
      </c>
      <c r="D46" s="139">
        <v>1400</v>
      </c>
      <c r="E46" s="139"/>
      <c r="F46" s="139"/>
      <c r="G46" s="139"/>
      <c r="H46" s="139"/>
      <c r="I46" s="139"/>
      <c r="J46" s="139"/>
      <c r="K46" s="140"/>
      <c r="L46" s="140"/>
    </row>
    <row r="47" spans="1:12" s="141" customFormat="1" ht="12">
      <c r="A47" s="148">
        <v>3295</v>
      </c>
      <c r="B47" s="154" t="s">
        <v>111</v>
      </c>
      <c r="C47" s="164">
        <f>D47+E47+F47+G47+H47+I47+J47</f>
        <v>45000</v>
      </c>
      <c r="D47" s="139"/>
      <c r="E47" s="139"/>
      <c r="F47" s="139"/>
      <c r="G47" s="139">
        <v>45000</v>
      </c>
      <c r="H47" s="139"/>
      <c r="I47" s="139"/>
      <c r="J47" s="139"/>
      <c r="K47" s="140"/>
      <c r="L47" s="140"/>
    </row>
    <row r="48" spans="1:12" s="141" customFormat="1" ht="12">
      <c r="A48" s="148">
        <v>3295</v>
      </c>
      <c r="B48" s="154" t="s">
        <v>155</v>
      </c>
      <c r="C48" s="164">
        <f>D48+E48+F48+G48+H48+I48+J48</f>
        <v>2000</v>
      </c>
      <c r="D48" s="139">
        <v>2000</v>
      </c>
      <c r="E48" s="139"/>
      <c r="F48" s="139"/>
      <c r="G48" s="139"/>
      <c r="H48" s="139"/>
      <c r="I48" s="139"/>
      <c r="J48" s="139"/>
      <c r="K48" s="140"/>
      <c r="L48" s="140"/>
    </row>
    <row r="49" spans="1:12" s="141" customFormat="1" ht="12">
      <c r="A49" s="148">
        <v>3299</v>
      </c>
      <c r="B49" s="155" t="s">
        <v>65</v>
      </c>
      <c r="C49" s="164">
        <v>487000</v>
      </c>
      <c r="D49" s="139">
        <v>17000</v>
      </c>
      <c r="E49" s="139"/>
      <c r="F49" s="139">
        <v>440000</v>
      </c>
      <c r="G49" s="139">
        <v>10000</v>
      </c>
      <c r="H49" s="139">
        <v>30000</v>
      </c>
      <c r="I49" s="139"/>
      <c r="J49" s="139"/>
      <c r="K49" s="140"/>
      <c r="L49" s="140"/>
    </row>
    <row r="50" spans="1:12" s="4" customFormat="1" ht="12.75">
      <c r="A50" s="102">
        <v>34</v>
      </c>
      <c r="B50" s="104" t="s">
        <v>32</v>
      </c>
      <c r="C50" s="163">
        <f>D50+E50+F50+G50+H50+I50+J50</f>
        <v>20000</v>
      </c>
      <c r="D50" s="109">
        <f aca="true" t="shared" si="11" ref="D50:J50">D51</f>
        <v>20000</v>
      </c>
      <c r="E50" s="109">
        <f t="shared" si="11"/>
        <v>0</v>
      </c>
      <c r="F50" s="109">
        <f t="shared" si="11"/>
        <v>0</v>
      </c>
      <c r="G50" s="109">
        <f t="shared" si="11"/>
        <v>0</v>
      </c>
      <c r="H50" s="109">
        <f t="shared" si="11"/>
        <v>0</v>
      </c>
      <c r="I50" s="109">
        <f t="shared" si="11"/>
        <v>0</v>
      </c>
      <c r="J50" s="109">
        <f t="shared" si="11"/>
        <v>0</v>
      </c>
      <c r="K50" s="108">
        <f>C50</f>
        <v>20000</v>
      </c>
      <c r="L50" s="108">
        <f>C50</f>
        <v>20000</v>
      </c>
    </row>
    <row r="51" spans="1:12" s="4" customFormat="1" ht="12.75">
      <c r="A51" s="102">
        <v>343</v>
      </c>
      <c r="B51" s="104" t="s">
        <v>33</v>
      </c>
      <c r="C51" s="163">
        <f>D51+E51+F51+G51+H51+I51+J51</f>
        <v>20000</v>
      </c>
      <c r="D51" s="109">
        <f>SUM(D52:D53)</f>
        <v>20000</v>
      </c>
      <c r="E51" s="109">
        <f aca="true" t="shared" si="12" ref="E51:J51">SUM(E52:E53)</f>
        <v>0</v>
      </c>
      <c r="F51" s="109">
        <f t="shared" si="12"/>
        <v>0</v>
      </c>
      <c r="G51" s="109">
        <f t="shared" si="12"/>
        <v>0</v>
      </c>
      <c r="H51" s="109">
        <f t="shared" si="12"/>
        <v>0</v>
      </c>
      <c r="I51" s="109">
        <f t="shared" si="12"/>
        <v>0</v>
      </c>
      <c r="J51" s="109">
        <f t="shared" si="12"/>
        <v>0</v>
      </c>
      <c r="K51" s="108">
        <f>+C51</f>
        <v>20000</v>
      </c>
      <c r="L51" s="108">
        <f>+C51</f>
        <v>20000</v>
      </c>
    </row>
    <row r="52" spans="1:12" s="141" customFormat="1" ht="12">
      <c r="A52" s="148">
        <v>3431</v>
      </c>
      <c r="B52" s="154" t="s">
        <v>66</v>
      </c>
      <c r="C52" s="164">
        <v>20000</v>
      </c>
      <c r="D52" s="139">
        <v>20000</v>
      </c>
      <c r="E52" s="139"/>
      <c r="F52" s="139"/>
      <c r="G52" s="139"/>
      <c r="H52" s="139"/>
      <c r="I52" s="139"/>
      <c r="J52" s="139"/>
      <c r="K52" s="140"/>
      <c r="L52" s="140"/>
    </row>
    <row r="53" spans="1:12" s="141" customFormat="1" ht="12">
      <c r="A53" s="148">
        <v>3433</v>
      </c>
      <c r="B53" s="154" t="s">
        <v>67</v>
      </c>
      <c r="C53" s="164">
        <f aca="true" t="shared" si="13" ref="C53:C58">D53+E53+F53+G53+H53+I53+J53</f>
        <v>0</v>
      </c>
      <c r="D53" s="139"/>
      <c r="E53" s="139"/>
      <c r="F53" s="139"/>
      <c r="G53" s="139"/>
      <c r="H53" s="139"/>
      <c r="I53" s="139"/>
      <c r="J53" s="139"/>
      <c r="K53" s="140"/>
      <c r="L53" s="140"/>
    </row>
    <row r="54" spans="1:12" s="115" customFormat="1" ht="30">
      <c r="A54" s="111">
        <v>4</v>
      </c>
      <c r="B54" s="112" t="s">
        <v>42</v>
      </c>
      <c r="C54" s="167">
        <f t="shared" si="13"/>
        <v>201000</v>
      </c>
      <c r="D54" s="114">
        <f aca="true" t="shared" si="14" ref="D54:J54">D55</f>
        <v>0</v>
      </c>
      <c r="E54" s="114">
        <f t="shared" si="14"/>
        <v>27000</v>
      </c>
      <c r="F54" s="114">
        <f t="shared" si="14"/>
        <v>20000</v>
      </c>
      <c r="G54" s="114">
        <f t="shared" si="14"/>
        <v>147000</v>
      </c>
      <c r="H54" s="114">
        <f t="shared" si="14"/>
        <v>0</v>
      </c>
      <c r="I54" s="114">
        <f t="shared" si="14"/>
        <v>7000</v>
      </c>
      <c r="J54" s="114">
        <f t="shared" si="14"/>
        <v>0</v>
      </c>
      <c r="K54" s="113">
        <f>C54</f>
        <v>201000</v>
      </c>
      <c r="L54" s="113">
        <f>C54</f>
        <v>201000</v>
      </c>
    </row>
    <row r="55" spans="1:12" s="14" customFormat="1" ht="38.25">
      <c r="A55" s="123">
        <v>42</v>
      </c>
      <c r="B55" s="124" t="s">
        <v>35</v>
      </c>
      <c r="C55" s="165">
        <f t="shared" si="13"/>
        <v>201000</v>
      </c>
      <c r="D55" s="126">
        <f>D56+D60</f>
        <v>0</v>
      </c>
      <c r="E55" s="126">
        <f aca="true" t="shared" si="15" ref="E55:J55">E56+E60</f>
        <v>27000</v>
      </c>
      <c r="F55" s="126">
        <f t="shared" si="15"/>
        <v>20000</v>
      </c>
      <c r="G55" s="126">
        <f t="shared" si="15"/>
        <v>147000</v>
      </c>
      <c r="H55" s="126">
        <f t="shared" si="15"/>
        <v>0</v>
      </c>
      <c r="I55" s="126">
        <f t="shared" si="15"/>
        <v>7000</v>
      </c>
      <c r="J55" s="126">
        <f t="shared" si="15"/>
        <v>0</v>
      </c>
      <c r="K55" s="125">
        <f>C55</f>
        <v>201000</v>
      </c>
      <c r="L55" s="125">
        <f>C55</f>
        <v>201000</v>
      </c>
    </row>
    <row r="56" spans="1:12" s="4" customFormat="1" ht="12.75">
      <c r="A56" s="102">
        <v>422</v>
      </c>
      <c r="B56" s="104" t="s">
        <v>34</v>
      </c>
      <c r="C56" s="163">
        <f t="shared" si="13"/>
        <v>174000</v>
      </c>
      <c r="D56" s="109">
        <f>SUM(D57:D59)</f>
        <v>0</v>
      </c>
      <c r="E56" s="109">
        <f aca="true" t="shared" si="16" ref="E56:J56">SUM(E57:E59)</f>
        <v>27000</v>
      </c>
      <c r="F56" s="109">
        <f t="shared" si="16"/>
        <v>0</v>
      </c>
      <c r="G56" s="109">
        <f t="shared" si="16"/>
        <v>140000</v>
      </c>
      <c r="H56" s="109">
        <f t="shared" si="16"/>
        <v>0</v>
      </c>
      <c r="I56" s="109">
        <f t="shared" si="16"/>
        <v>7000</v>
      </c>
      <c r="J56" s="109">
        <f t="shared" si="16"/>
        <v>0</v>
      </c>
      <c r="K56" s="108"/>
      <c r="L56" s="108"/>
    </row>
    <row r="57" spans="1:12" s="141" customFormat="1" ht="12">
      <c r="A57" s="145">
        <v>4221</v>
      </c>
      <c r="B57" s="146" t="s">
        <v>69</v>
      </c>
      <c r="C57" s="164">
        <f t="shared" si="13"/>
        <v>94000</v>
      </c>
      <c r="D57" s="139"/>
      <c r="E57" s="139">
        <v>27000</v>
      </c>
      <c r="F57" s="139"/>
      <c r="G57" s="139">
        <v>60000</v>
      </c>
      <c r="H57" s="139"/>
      <c r="I57" s="139">
        <v>7000</v>
      </c>
      <c r="J57" s="139"/>
      <c r="K57" s="140"/>
      <c r="L57" s="140"/>
    </row>
    <row r="58" spans="1:12" s="141" customFormat="1" ht="12">
      <c r="A58" s="145">
        <v>4226</v>
      </c>
      <c r="B58" s="146" t="s">
        <v>81</v>
      </c>
      <c r="C58" s="164">
        <f t="shared" si="13"/>
        <v>0</v>
      </c>
      <c r="D58" s="139"/>
      <c r="E58" s="139"/>
      <c r="F58" s="139"/>
      <c r="G58" s="139"/>
      <c r="H58" s="139"/>
      <c r="I58" s="139"/>
      <c r="J58" s="139"/>
      <c r="K58" s="140"/>
      <c r="L58" s="140"/>
    </row>
    <row r="59" spans="1:12" s="141" customFormat="1" ht="12">
      <c r="A59" s="145">
        <v>4227</v>
      </c>
      <c r="B59" s="146" t="s">
        <v>159</v>
      </c>
      <c r="C59" s="164">
        <f aca="true" t="shared" si="17" ref="C59:C84">D59+E59+F59+G59+H59+I59+J59</f>
        <v>80000</v>
      </c>
      <c r="D59" s="139"/>
      <c r="E59" s="139"/>
      <c r="F59" s="139"/>
      <c r="G59" s="139">
        <v>80000</v>
      </c>
      <c r="H59" s="139"/>
      <c r="I59" s="139"/>
      <c r="J59" s="139"/>
      <c r="K59" s="140"/>
      <c r="L59" s="140"/>
    </row>
    <row r="60" spans="1:12" s="4" customFormat="1" ht="25.5">
      <c r="A60" s="102">
        <v>424</v>
      </c>
      <c r="B60" s="104" t="s">
        <v>36</v>
      </c>
      <c r="C60" s="163">
        <f t="shared" si="17"/>
        <v>27000</v>
      </c>
      <c r="D60" s="109">
        <f>D61</f>
        <v>0</v>
      </c>
      <c r="E60" s="109">
        <f aca="true" t="shared" si="18" ref="E60:J60">E61</f>
        <v>0</v>
      </c>
      <c r="F60" s="109">
        <f t="shared" si="18"/>
        <v>20000</v>
      </c>
      <c r="G60" s="109">
        <f t="shared" si="18"/>
        <v>7000</v>
      </c>
      <c r="H60" s="109">
        <f t="shared" si="18"/>
        <v>0</v>
      </c>
      <c r="I60" s="109">
        <f t="shared" si="18"/>
        <v>0</v>
      </c>
      <c r="J60" s="109">
        <f t="shared" si="18"/>
        <v>0</v>
      </c>
      <c r="K60" s="108"/>
      <c r="L60" s="108"/>
    </row>
    <row r="61" spans="1:12" s="141" customFormat="1" ht="12">
      <c r="A61" s="145">
        <v>4241</v>
      </c>
      <c r="B61" s="146" t="s">
        <v>160</v>
      </c>
      <c r="C61" s="164">
        <f t="shared" si="17"/>
        <v>27000</v>
      </c>
      <c r="D61" s="139"/>
      <c r="E61" s="139"/>
      <c r="F61" s="139">
        <v>20000</v>
      </c>
      <c r="G61" s="139">
        <v>7000</v>
      </c>
      <c r="H61" s="139"/>
      <c r="I61" s="139"/>
      <c r="J61" s="139"/>
      <c r="K61" s="140"/>
      <c r="L61" s="140"/>
    </row>
    <row r="62" spans="1:12" ht="12.75" customHeight="1" thickBot="1">
      <c r="A62" s="186"/>
      <c r="B62" s="187"/>
      <c r="C62" s="174">
        <f t="shared" si="17"/>
        <v>0</v>
      </c>
      <c r="D62" s="175"/>
      <c r="E62" s="175"/>
      <c r="F62" s="175"/>
      <c r="G62" s="175"/>
      <c r="H62" s="175"/>
      <c r="I62" s="175"/>
      <c r="J62" s="175"/>
      <c r="K62" s="176"/>
      <c r="L62" s="176"/>
    </row>
    <row r="63" spans="1:12" s="4" customFormat="1" ht="27.75" customHeight="1" thickBot="1">
      <c r="A63" s="213" t="s">
        <v>74</v>
      </c>
      <c r="B63" s="214" t="s">
        <v>75</v>
      </c>
      <c r="C63" s="222">
        <f>C64</f>
        <v>200000</v>
      </c>
      <c r="D63" s="223">
        <f aca="true" t="shared" si="19" ref="D63:L63">D64</f>
        <v>0</v>
      </c>
      <c r="E63" s="223">
        <f t="shared" si="19"/>
        <v>0</v>
      </c>
      <c r="F63" s="223">
        <f t="shared" si="19"/>
        <v>0</v>
      </c>
      <c r="G63" s="223">
        <f t="shared" si="19"/>
        <v>200000</v>
      </c>
      <c r="H63" s="223">
        <f t="shared" si="19"/>
        <v>0</v>
      </c>
      <c r="I63" s="223">
        <f t="shared" si="19"/>
        <v>0</v>
      </c>
      <c r="J63" s="223">
        <f t="shared" si="19"/>
        <v>0</v>
      </c>
      <c r="K63" s="224">
        <f t="shared" si="19"/>
        <v>200000</v>
      </c>
      <c r="L63" s="224">
        <f t="shared" si="19"/>
        <v>200000</v>
      </c>
    </row>
    <row r="64" spans="1:12" s="110" customFormat="1" ht="15">
      <c r="A64" s="228">
        <v>3</v>
      </c>
      <c r="B64" s="229" t="s">
        <v>22</v>
      </c>
      <c r="C64" s="235">
        <f t="shared" si="17"/>
        <v>200000</v>
      </c>
      <c r="D64" s="236">
        <f>D65</f>
        <v>0</v>
      </c>
      <c r="E64" s="236">
        <f aca="true" t="shared" si="20" ref="E64:J65">E65</f>
        <v>0</v>
      </c>
      <c r="F64" s="236">
        <f t="shared" si="20"/>
        <v>0</v>
      </c>
      <c r="G64" s="236">
        <f t="shared" si="20"/>
        <v>200000</v>
      </c>
      <c r="H64" s="236">
        <f t="shared" si="20"/>
        <v>0</v>
      </c>
      <c r="I64" s="236">
        <f t="shared" si="20"/>
        <v>0</v>
      </c>
      <c r="J64" s="236">
        <f t="shared" si="20"/>
        <v>0</v>
      </c>
      <c r="K64" s="237">
        <f>C64</f>
        <v>200000</v>
      </c>
      <c r="L64" s="237">
        <f>C64</f>
        <v>200000</v>
      </c>
    </row>
    <row r="65" spans="1:12" s="4" customFormat="1" ht="12.75">
      <c r="A65" s="102">
        <v>32</v>
      </c>
      <c r="B65" s="104" t="s">
        <v>27</v>
      </c>
      <c r="C65" s="162">
        <f t="shared" si="17"/>
        <v>200000</v>
      </c>
      <c r="D65" s="107">
        <f>D66</f>
        <v>0</v>
      </c>
      <c r="E65" s="107">
        <f t="shared" si="20"/>
        <v>0</v>
      </c>
      <c r="F65" s="107">
        <f t="shared" si="20"/>
        <v>0</v>
      </c>
      <c r="G65" s="107">
        <f t="shared" si="20"/>
        <v>200000</v>
      </c>
      <c r="H65" s="107">
        <f t="shared" si="20"/>
        <v>0</v>
      </c>
      <c r="I65" s="107">
        <f t="shared" si="20"/>
        <v>0</v>
      </c>
      <c r="J65" s="107">
        <f t="shared" si="20"/>
        <v>0</v>
      </c>
      <c r="K65" s="106">
        <f>C65</f>
        <v>200000</v>
      </c>
      <c r="L65" s="106">
        <f>C65</f>
        <v>200000</v>
      </c>
    </row>
    <row r="66" spans="1:12" s="14" customFormat="1" ht="25.5">
      <c r="A66" s="123">
        <v>324</v>
      </c>
      <c r="B66" s="124" t="s">
        <v>41</v>
      </c>
      <c r="C66" s="165">
        <f t="shared" si="17"/>
        <v>200000</v>
      </c>
      <c r="D66" s="126">
        <f aca="true" t="shared" si="21" ref="D66:J66">D67</f>
        <v>0</v>
      </c>
      <c r="E66" s="126">
        <f t="shared" si="21"/>
        <v>0</v>
      </c>
      <c r="F66" s="126">
        <f t="shared" si="21"/>
        <v>0</v>
      </c>
      <c r="G66" s="126">
        <f>G67+G68</f>
        <v>200000</v>
      </c>
      <c r="H66" s="126">
        <f t="shared" si="21"/>
        <v>0</v>
      </c>
      <c r="I66" s="126">
        <f t="shared" si="21"/>
        <v>0</v>
      </c>
      <c r="J66" s="126">
        <f t="shared" si="21"/>
        <v>0</v>
      </c>
      <c r="K66" s="125"/>
      <c r="L66" s="125"/>
    </row>
    <row r="67" spans="1:12" s="144" customFormat="1" ht="24">
      <c r="A67" s="149">
        <v>3241</v>
      </c>
      <c r="B67" s="157" t="s">
        <v>113</v>
      </c>
      <c r="C67" s="166">
        <f t="shared" si="17"/>
        <v>100000</v>
      </c>
      <c r="D67" s="142"/>
      <c r="E67" s="142"/>
      <c r="F67" s="142"/>
      <c r="G67" s="142">
        <v>100000</v>
      </c>
      <c r="H67" s="142"/>
      <c r="I67" s="142"/>
      <c r="J67" s="142"/>
      <c r="K67" s="143"/>
      <c r="L67" s="143"/>
    </row>
    <row r="68" spans="1:12" ht="26.25" thickBot="1">
      <c r="A68" s="172">
        <v>3241</v>
      </c>
      <c r="B68" s="173" t="s">
        <v>114</v>
      </c>
      <c r="C68" s="166">
        <f t="shared" si="17"/>
        <v>100000</v>
      </c>
      <c r="D68" s="177"/>
      <c r="E68" s="177"/>
      <c r="F68" s="177"/>
      <c r="G68" s="177">
        <v>100000</v>
      </c>
      <c r="H68" s="177"/>
      <c r="I68" s="177"/>
      <c r="J68" s="177"/>
      <c r="K68" s="178"/>
      <c r="L68" s="178"/>
    </row>
    <row r="69" spans="1:12" s="4" customFormat="1" ht="27.75" customHeight="1" thickBot="1">
      <c r="A69" s="215" t="s">
        <v>99</v>
      </c>
      <c r="B69" s="216" t="s">
        <v>76</v>
      </c>
      <c r="C69" s="225">
        <f>C70</f>
        <v>910000</v>
      </c>
      <c r="D69" s="226">
        <f>D70</f>
        <v>90000</v>
      </c>
      <c r="E69" s="226">
        <f aca="true" t="shared" si="22" ref="E69:J69">E70+E80</f>
        <v>0</v>
      </c>
      <c r="F69" s="226">
        <f t="shared" si="22"/>
        <v>500000</v>
      </c>
      <c r="G69" s="226">
        <f t="shared" si="22"/>
        <v>320000</v>
      </c>
      <c r="H69" s="226">
        <f t="shared" si="22"/>
        <v>250000</v>
      </c>
      <c r="I69" s="226">
        <f t="shared" si="22"/>
        <v>0</v>
      </c>
      <c r="J69" s="226">
        <f t="shared" si="22"/>
        <v>0</v>
      </c>
      <c r="K69" s="227">
        <f>K70</f>
        <v>910000</v>
      </c>
      <c r="L69" s="227">
        <f>L70</f>
        <v>910000</v>
      </c>
    </row>
    <row r="70" spans="1:12" s="110" customFormat="1" ht="15">
      <c r="A70" s="233">
        <v>3</v>
      </c>
      <c r="B70" s="238" t="s">
        <v>22</v>
      </c>
      <c r="C70" s="239">
        <f t="shared" si="17"/>
        <v>910000</v>
      </c>
      <c r="D70" s="239">
        <f>D71</f>
        <v>90000</v>
      </c>
      <c r="E70" s="240">
        <f aca="true" t="shared" si="23" ref="E70:J71">E71</f>
        <v>0</v>
      </c>
      <c r="F70" s="239">
        <f t="shared" si="23"/>
        <v>500000</v>
      </c>
      <c r="G70" s="239">
        <f t="shared" si="23"/>
        <v>320000</v>
      </c>
      <c r="H70" s="239">
        <f t="shared" si="23"/>
        <v>0</v>
      </c>
      <c r="I70" s="239">
        <f t="shared" si="23"/>
        <v>0</v>
      </c>
      <c r="J70" s="239">
        <f t="shared" si="23"/>
        <v>0</v>
      </c>
      <c r="K70" s="239">
        <f>C70</f>
        <v>910000</v>
      </c>
      <c r="L70" s="239">
        <f>C70</f>
        <v>910000</v>
      </c>
    </row>
    <row r="71" spans="1:12" s="4" customFormat="1" ht="12.75">
      <c r="A71" s="102">
        <v>32</v>
      </c>
      <c r="B71" s="198" t="s">
        <v>27</v>
      </c>
      <c r="C71" s="106">
        <f t="shared" si="17"/>
        <v>910000</v>
      </c>
      <c r="D71" s="106">
        <f>D72</f>
        <v>90000</v>
      </c>
      <c r="E71" s="204">
        <f t="shared" si="23"/>
        <v>0</v>
      </c>
      <c r="F71" s="106">
        <f t="shared" si="23"/>
        <v>500000</v>
      </c>
      <c r="G71" s="106">
        <f t="shared" si="23"/>
        <v>320000</v>
      </c>
      <c r="H71" s="106">
        <f t="shared" si="23"/>
        <v>0</v>
      </c>
      <c r="I71" s="106">
        <f t="shared" si="23"/>
        <v>0</v>
      </c>
      <c r="J71" s="106">
        <f t="shared" si="23"/>
        <v>0</v>
      </c>
      <c r="K71" s="106">
        <f>C71</f>
        <v>910000</v>
      </c>
      <c r="L71" s="106">
        <f>C71</f>
        <v>910000</v>
      </c>
    </row>
    <row r="72" spans="1:12" s="14" customFormat="1" ht="12.75">
      <c r="A72" s="123">
        <v>322</v>
      </c>
      <c r="B72" s="196" t="s">
        <v>29</v>
      </c>
      <c r="C72" s="125">
        <f t="shared" si="17"/>
        <v>910000</v>
      </c>
      <c r="D72" s="125">
        <f>D73+D74+D75</f>
        <v>90000</v>
      </c>
      <c r="E72" s="205">
        <f>E73+E74+E75</f>
        <v>0</v>
      </c>
      <c r="F72" s="125">
        <f>F73+F74+F75</f>
        <v>500000</v>
      </c>
      <c r="G72" s="125">
        <f>G73+G74+G75+G76+G77</f>
        <v>320000</v>
      </c>
      <c r="H72" s="125">
        <f>H73+H74+H75</f>
        <v>0</v>
      </c>
      <c r="I72" s="125">
        <f>I73+I74+I75</f>
        <v>0</v>
      </c>
      <c r="J72" s="125">
        <f>J73+J74+J75</f>
        <v>0</v>
      </c>
      <c r="K72" s="125"/>
      <c r="L72" s="125"/>
    </row>
    <row r="73" spans="1:12" s="144" customFormat="1" ht="24">
      <c r="A73" s="149">
        <v>32212</v>
      </c>
      <c r="B73" s="197" t="s">
        <v>100</v>
      </c>
      <c r="C73" s="143">
        <f t="shared" si="17"/>
        <v>90000</v>
      </c>
      <c r="D73" s="143">
        <v>90000</v>
      </c>
      <c r="E73" s="206"/>
      <c r="F73" s="143"/>
      <c r="G73" s="143"/>
      <c r="H73" s="143"/>
      <c r="I73" s="143"/>
      <c r="J73" s="143"/>
      <c r="K73" s="143"/>
      <c r="L73" s="143"/>
    </row>
    <row r="74" spans="1:12" s="144" customFormat="1" ht="12">
      <c r="A74" s="149">
        <v>3222</v>
      </c>
      <c r="B74" s="197" t="s">
        <v>101</v>
      </c>
      <c r="C74" s="143">
        <f t="shared" si="17"/>
        <v>500000</v>
      </c>
      <c r="D74" s="143"/>
      <c r="E74" s="206"/>
      <c r="F74" s="143">
        <v>500000</v>
      </c>
      <c r="G74" s="143"/>
      <c r="H74" s="143"/>
      <c r="I74" s="143"/>
      <c r="J74" s="143"/>
      <c r="K74" s="143"/>
      <c r="L74" s="143"/>
    </row>
    <row r="75" spans="1:12" s="144" customFormat="1" ht="12">
      <c r="A75" s="149">
        <v>3222</v>
      </c>
      <c r="B75" s="197" t="s">
        <v>102</v>
      </c>
      <c r="C75" s="143">
        <v>60000</v>
      </c>
      <c r="D75" s="143"/>
      <c r="E75" s="206"/>
      <c r="F75" s="143"/>
      <c r="G75" s="143">
        <v>60000</v>
      </c>
      <c r="H75" s="143"/>
      <c r="I75" s="143"/>
      <c r="J75" s="143"/>
      <c r="K75" s="143"/>
      <c r="L75" s="143"/>
    </row>
    <row r="76" spans="1:12" s="144" customFormat="1" ht="12">
      <c r="A76" s="149">
        <v>3222</v>
      </c>
      <c r="B76" s="197" t="s">
        <v>103</v>
      </c>
      <c r="C76" s="143">
        <f>D76+E76+F76+G76+H76+I76+J76</f>
        <v>100000</v>
      </c>
      <c r="D76" s="143"/>
      <c r="E76" s="206"/>
      <c r="F76" s="143"/>
      <c r="G76" s="143">
        <v>100000</v>
      </c>
      <c r="H76" s="143"/>
      <c r="I76" s="143"/>
      <c r="J76" s="143"/>
      <c r="K76" s="143"/>
      <c r="L76" s="143"/>
    </row>
    <row r="77" spans="1:7" ht="12.75">
      <c r="A77" s="255">
        <v>3222</v>
      </c>
      <c r="B77" s="38" t="s">
        <v>104</v>
      </c>
      <c r="C77" s="143">
        <f>D77+E77+F77+G77+H77+I77+J77</f>
        <v>160000</v>
      </c>
      <c r="G77" s="2">
        <v>160000</v>
      </c>
    </row>
    <row r="78" spans="1:4" ht="12.75">
      <c r="A78" s="255"/>
      <c r="C78" s="143"/>
      <c r="D78" s="280"/>
    </row>
    <row r="79" ht="12.75">
      <c r="C79" s="143"/>
    </row>
    <row r="80" spans="1:12" s="286" customFormat="1" ht="60">
      <c r="A80" s="282" t="s">
        <v>109</v>
      </c>
      <c r="B80" s="283" t="s">
        <v>161</v>
      </c>
      <c r="C80" s="284">
        <f t="shared" si="17"/>
        <v>769000</v>
      </c>
      <c r="D80" s="284">
        <f aca="true" t="shared" si="24" ref="D80:J80">D81</f>
        <v>519000</v>
      </c>
      <c r="E80" s="285">
        <f t="shared" si="24"/>
        <v>0</v>
      </c>
      <c r="F80" s="284">
        <f t="shared" si="24"/>
        <v>0</v>
      </c>
      <c r="G80" s="284">
        <f t="shared" si="24"/>
        <v>0</v>
      </c>
      <c r="H80" s="284">
        <f t="shared" si="24"/>
        <v>250000</v>
      </c>
      <c r="I80" s="284">
        <f t="shared" si="24"/>
        <v>0</v>
      </c>
      <c r="J80" s="284">
        <f t="shared" si="24"/>
        <v>0</v>
      </c>
      <c r="K80" s="284">
        <f>C80</f>
        <v>769000</v>
      </c>
      <c r="L80" s="284">
        <f>C80</f>
        <v>769000</v>
      </c>
    </row>
    <row r="81" spans="1:12" s="14" customFormat="1" ht="38.25">
      <c r="A81" s="123">
        <v>42</v>
      </c>
      <c r="B81" s="196" t="s">
        <v>35</v>
      </c>
      <c r="C81" s="125">
        <f t="shared" si="17"/>
        <v>769000</v>
      </c>
      <c r="D81" s="125">
        <f>D82+D86</f>
        <v>519000</v>
      </c>
      <c r="E81" s="205">
        <f aca="true" t="shared" si="25" ref="E81:J81">E82+E86</f>
        <v>0</v>
      </c>
      <c r="F81" s="125">
        <f t="shared" si="25"/>
        <v>0</v>
      </c>
      <c r="G81" s="125">
        <f t="shared" si="25"/>
        <v>0</v>
      </c>
      <c r="H81" s="125">
        <f t="shared" si="25"/>
        <v>250000</v>
      </c>
      <c r="I81" s="125">
        <f t="shared" si="25"/>
        <v>0</v>
      </c>
      <c r="J81" s="125">
        <f t="shared" si="25"/>
        <v>0</v>
      </c>
      <c r="K81" s="125">
        <f>C81</f>
        <v>769000</v>
      </c>
      <c r="L81" s="125">
        <f>C81</f>
        <v>769000</v>
      </c>
    </row>
    <row r="82" spans="1:12" s="4" customFormat="1" ht="12.75">
      <c r="A82" s="102">
        <v>422</v>
      </c>
      <c r="B82" s="198" t="s">
        <v>34</v>
      </c>
      <c r="C82" s="108">
        <f t="shared" si="17"/>
        <v>269000</v>
      </c>
      <c r="D82" s="108">
        <f>SUM(D83:D85)</f>
        <v>19000</v>
      </c>
      <c r="E82" s="207">
        <f aca="true" t="shared" si="26" ref="E82:J82">SUM(E83:E85)</f>
        <v>0</v>
      </c>
      <c r="F82" s="108">
        <f t="shared" si="26"/>
        <v>0</v>
      </c>
      <c r="G82" s="108">
        <f t="shared" si="26"/>
        <v>0</v>
      </c>
      <c r="H82" s="108">
        <f t="shared" si="26"/>
        <v>250000</v>
      </c>
      <c r="I82" s="108">
        <f t="shared" si="26"/>
        <v>0</v>
      </c>
      <c r="J82" s="108">
        <f t="shared" si="26"/>
        <v>0</v>
      </c>
      <c r="K82" s="108"/>
      <c r="L82" s="108"/>
    </row>
    <row r="83" spans="1:12" s="141" customFormat="1" ht="12">
      <c r="A83" s="145">
        <v>4212</v>
      </c>
      <c r="B83" s="199" t="s">
        <v>162</v>
      </c>
      <c r="C83" s="140">
        <f t="shared" si="17"/>
        <v>200000</v>
      </c>
      <c r="D83" s="140">
        <v>0</v>
      </c>
      <c r="E83" s="208"/>
      <c r="F83" s="140"/>
      <c r="G83" s="140"/>
      <c r="H83" s="140">
        <v>200000</v>
      </c>
      <c r="I83" s="140"/>
      <c r="J83" s="140"/>
      <c r="K83" s="140"/>
      <c r="L83" s="140"/>
    </row>
    <row r="84" spans="1:12" s="141" customFormat="1" ht="24">
      <c r="A84" s="145">
        <v>4221</v>
      </c>
      <c r="B84" s="199" t="s">
        <v>163</v>
      </c>
      <c r="C84" s="140">
        <f t="shared" si="17"/>
        <v>65000</v>
      </c>
      <c r="D84" s="140">
        <v>15000</v>
      </c>
      <c r="E84" s="208"/>
      <c r="F84" s="140"/>
      <c r="G84" s="140"/>
      <c r="H84" s="140">
        <v>50000</v>
      </c>
      <c r="I84" s="140"/>
      <c r="J84" s="140"/>
      <c r="K84" s="140"/>
      <c r="L84" s="140"/>
    </row>
    <row r="85" spans="1:12" s="141" customFormat="1" ht="14.25" customHeight="1" thickBot="1">
      <c r="A85" s="195">
        <v>4241</v>
      </c>
      <c r="B85" s="200" t="s">
        <v>164</v>
      </c>
      <c r="C85" s="202">
        <f>D85+E85+F85+G85+H85+I85+J85</f>
        <v>4000</v>
      </c>
      <c r="D85" s="202">
        <v>4000</v>
      </c>
      <c r="E85" s="209"/>
      <c r="F85" s="202"/>
      <c r="G85" s="202"/>
      <c r="H85" s="202"/>
      <c r="I85" s="202"/>
      <c r="J85" s="202"/>
      <c r="K85" s="202"/>
      <c r="L85" s="202"/>
    </row>
    <row r="86" spans="1:12" ht="13.5" thickBot="1">
      <c r="A86" s="36">
        <v>3232</v>
      </c>
      <c r="B86" s="7" t="s">
        <v>125</v>
      </c>
      <c r="C86" s="3">
        <f>D86+E86+F86+G86+H86+I86+J86</f>
        <v>500000</v>
      </c>
      <c r="D86" s="3">
        <v>500000</v>
      </c>
      <c r="E86" s="3"/>
      <c r="F86" s="3"/>
      <c r="G86" s="3"/>
      <c r="H86" s="3"/>
      <c r="I86" s="3"/>
      <c r="J86" s="3"/>
      <c r="K86" s="3"/>
      <c r="L86" s="3"/>
    </row>
    <row r="87" spans="1:12" s="4" customFormat="1" ht="27.75" customHeight="1" thickBot="1">
      <c r="A87" s="217" t="s">
        <v>105</v>
      </c>
      <c r="B87" s="218" t="s">
        <v>108</v>
      </c>
      <c r="C87" s="222">
        <f>C88</f>
        <v>650000</v>
      </c>
      <c r="D87" s="223">
        <f aca="true" t="shared" si="27" ref="D87:L87">D88</f>
        <v>0</v>
      </c>
      <c r="E87" s="223">
        <f t="shared" si="27"/>
        <v>0</v>
      </c>
      <c r="F87" s="223">
        <f t="shared" si="27"/>
        <v>0</v>
      </c>
      <c r="G87" s="223">
        <f t="shared" si="27"/>
        <v>650000</v>
      </c>
      <c r="H87" s="223">
        <f t="shared" si="27"/>
        <v>0</v>
      </c>
      <c r="I87" s="223">
        <f t="shared" si="27"/>
        <v>0</v>
      </c>
      <c r="J87" s="223">
        <f t="shared" si="27"/>
        <v>0</v>
      </c>
      <c r="K87" s="224">
        <f t="shared" si="27"/>
        <v>650000</v>
      </c>
      <c r="L87" s="224">
        <f t="shared" si="27"/>
        <v>650000</v>
      </c>
    </row>
    <row r="88" spans="1:12" s="110" customFormat="1" ht="15">
      <c r="A88" s="233">
        <v>3</v>
      </c>
      <c r="B88" s="234" t="s">
        <v>22</v>
      </c>
      <c r="C88" s="241">
        <f aca="true" t="shared" si="28" ref="C88:C94">D88+E88+F88+G88+H88+I88+J88</f>
        <v>650000</v>
      </c>
      <c r="D88" s="242">
        <f>D89</f>
        <v>0</v>
      </c>
      <c r="E88" s="242">
        <f aca="true" t="shared" si="29" ref="E88:J89">E89</f>
        <v>0</v>
      </c>
      <c r="F88" s="242">
        <f t="shared" si="29"/>
        <v>0</v>
      </c>
      <c r="G88" s="242">
        <f>G89</f>
        <v>650000</v>
      </c>
      <c r="H88" s="242">
        <f t="shared" si="29"/>
        <v>0</v>
      </c>
      <c r="I88" s="242">
        <f t="shared" si="29"/>
        <v>0</v>
      </c>
      <c r="J88" s="242">
        <f t="shared" si="29"/>
        <v>0</v>
      </c>
      <c r="K88" s="239">
        <f>C88</f>
        <v>650000</v>
      </c>
      <c r="L88" s="239">
        <f>C88</f>
        <v>650000</v>
      </c>
    </row>
    <row r="89" spans="1:12" s="4" customFormat="1" ht="12.75">
      <c r="A89" s="102">
        <v>32</v>
      </c>
      <c r="B89" s="104" t="s">
        <v>27</v>
      </c>
      <c r="C89" s="106">
        <f t="shared" si="28"/>
        <v>650000</v>
      </c>
      <c r="D89" s="107">
        <f>D90</f>
        <v>0</v>
      </c>
      <c r="E89" s="107">
        <f t="shared" si="29"/>
        <v>0</v>
      </c>
      <c r="F89" s="107">
        <f t="shared" si="29"/>
        <v>0</v>
      </c>
      <c r="G89" s="106">
        <f>G90+G91+G92+G93+G94</f>
        <v>650000</v>
      </c>
      <c r="H89" s="107">
        <f t="shared" si="29"/>
        <v>0</v>
      </c>
      <c r="I89" s="107">
        <f t="shared" si="29"/>
        <v>0</v>
      </c>
      <c r="J89" s="107">
        <f t="shared" si="29"/>
        <v>0</v>
      </c>
      <c r="K89" s="106">
        <f>C89</f>
        <v>650000</v>
      </c>
      <c r="L89" s="106">
        <f>C89</f>
        <v>650000</v>
      </c>
    </row>
    <row r="90" spans="1:12" s="14" customFormat="1" ht="12.75">
      <c r="A90" s="123">
        <v>322</v>
      </c>
      <c r="B90" s="124" t="s">
        <v>29</v>
      </c>
      <c r="C90" s="125">
        <f t="shared" si="28"/>
        <v>0</v>
      </c>
      <c r="D90" s="126">
        <f aca="true" t="shared" si="30" ref="D90:J90">D94</f>
        <v>0</v>
      </c>
      <c r="E90" s="126">
        <f t="shared" si="30"/>
        <v>0</v>
      </c>
      <c r="F90" s="126">
        <f t="shared" si="30"/>
        <v>0</v>
      </c>
      <c r="G90" s="126">
        <f t="shared" si="30"/>
        <v>0</v>
      </c>
      <c r="H90" s="126">
        <f t="shared" si="30"/>
        <v>0</v>
      </c>
      <c r="I90" s="126">
        <f t="shared" si="30"/>
        <v>0</v>
      </c>
      <c r="J90" s="126">
        <f t="shared" si="30"/>
        <v>0</v>
      </c>
      <c r="K90" s="125"/>
      <c r="L90" s="125"/>
    </row>
    <row r="91" spans="1:12" s="144" customFormat="1" ht="12.75" thickBot="1">
      <c r="A91" s="158">
        <v>3221</v>
      </c>
      <c r="B91" s="159" t="s">
        <v>77</v>
      </c>
      <c r="C91" s="168">
        <f t="shared" si="28"/>
        <v>15000</v>
      </c>
      <c r="D91" s="169"/>
      <c r="E91" s="169"/>
      <c r="F91" s="169"/>
      <c r="G91" s="169">
        <v>15000</v>
      </c>
      <c r="H91" s="169"/>
      <c r="I91" s="169"/>
      <c r="J91" s="169"/>
      <c r="K91" s="153"/>
      <c r="L91" s="153"/>
    </row>
    <row r="92" spans="1:12" s="14" customFormat="1" ht="13.5" thickBot="1">
      <c r="A92" s="260">
        <v>3222</v>
      </c>
      <c r="B92" s="261" t="s">
        <v>106</v>
      </c>
      <c r="C92" s="168">
        <f t="shared" si="28"/>
        <v>15000</v>
      </c>
      <c r="D92" s="258"/>
      <c r="E92" s="258"/>
      <c r="F92" s="258"/>
      <c r="G92" s="262">
        <v>15000</v>
      </c>
      <c r="H92" s="258"/>
      <c r="I92" s="258"/>
      <c r="J92" s="258"/>
      <c r="K92" s="259"/>
      <c r="L92" s="259"/>
    </row>
    <row r="93" spans="1:12" s="14" customFormat="1" ht="26.25" thickBot="1">
      <c r="A93" s="256">
        <v>3231</v>
      </c>
      <c r="B93" s="257" t="s">
        <v>107</v>
      </c>
      <c r="C93" s="168">
        <f t="shared" si="28"/>
        <v>620000</v>
      </c>
      <c r="D93" s="258"/>
      <c r="E93" s="258"/>
      <c r="F93" s="258"/>
      <c r="G93" s="258">
        <v>620000</v>
      </c>
      <c r="H93" s="258"/>
      <c r="I93" s="258"/>
      <c r="J93" s="258"/>
      <c r="K93" s="259"/>
      <c r="L93" s="259"/>
    </row>
    <row r="94" spans="1:12" s="144" customFormat="1" ht="12.75" thickBot="1">
      <c r="A94" s="158">
        <v>3221</v>
      </c>
      <c r="B94" s="159" t="s">
        <v>77</v>
      </c>
      <c r="C94" s="168">
        <f t="shared" si="28"/>
        <v>0</v>
      </c>
      <c r="D94" s="169"/>
      <c r="E94" s="169"/>
      <c r="F94" s="169"/>
      <c r="G94" s="169"/>
      <c r="H94" s="169"/>
      <c r="I94" s="169"/>
      <c r="J94" s="169"/>
      <c r="K94" s="153"/>
      <c r="L94" s="153"/>
    </row>
    <row r="95" spans="1:12" s="144" customFormat="1" ht="12.75" thickBot="1">
      <c r="A95" s="252"/>
      <c r="B95" s="253"/>
      <c r="C95" s="254"/>
      <c r="D95" s="254"/>
      <c r="E95" s="254"/>
      <c r="F95" s="254"/>
      <c r="G95" s="254"/>
      <c r="H95" s="254"/>
      <c r="I95" s="254"/>
      <c r="J95" s="254"/>
      <c r="K95" s="254"/>
      <c r="L95" s="254"/>
    </row>
    <row r="96" spans="1:12" s="4" customFormat="1" ht="32.25" customHeight="1" thickBot="1">
      <c r="A96" s="184"/>
      <c r="B96" s="185" t="s">
        <v>71</v>
      </c>
      <c r="C96" s="192"/>
      <c r="D96" s="193"/>
      <c r="E96" s="201"/>
      <c r="F96" s="201"/>
      <c r="G96" s="201"/>
      <c r="H96" s="201"/>
      <c r="I96" s="201"/>
      <c r="J96" s="203"/>
      <c r="K96" s="194"/>
      <c r="L96" s="194"/>
    </row>
    <row r="97" spans="1:12" s="31" customFormat="1" ht="27" customHeight="1" thickBot="1">
      <c r="A97" s="210" t="s">
        <v>116</v>
      </c>
      <c r="B97" s="211" t="s">
        <v>117</v>
      </c>
      <c r="C97" s="212">
        <f>C98</f>
        <v>0</v>
      </c>
      <c r="D97" s="212">
        <f aca="true" t="shared" si="31" ref="D97:L97">D98</f>
        <v>0</v>
      </c>
      <c r="E97" s="212">
        <f t="shared" si="31"/>
        <v>0</v>
      </c>
      <c r="F97" s="212">
        <f t="shared" si="31"/>
        <v>0</v>
      </c>
      <c r="G97" s="212">
        <f t="shared" si="31"/>
        <v>0</v>
      </c>
      <c r="H97" s="212">
        <f t="shared" si="31"/>
        <v>0</v>
      </c>
      <c r="I97" s="212">
        <f t="shared" si="31"/>
        <v>0</v>
      </c>
      <c r="J97" s="212">
        <f t="shared" si="31"/>
        <v>0</v>
      </c>
      <c r="K97" s="212">
        <f t="shared" si="31"/>
        <v>0</v>
      </c>
      <c r="L97" s="212">
        <f t="shared" si="31"/>
        <v>0</v>
      </c>
    </row>
    <row r="98" spans="1:12" s="110" customFormat="1" ht="15">
      <c r="A98" s="228">
        <v>3</v>
      </c>
      <c r="B98" s="229" t="s">
        <v>22</v>
      </c>
      <c r="C98" s="230">
        <f>D98+E98+F98+G98+H98+I98+J98</f>
        <v>0</v>
      </c>
      <c r="D98" s="231">
        <f aca="true" t="shared" si="32" ref="D98:J98">D99+D107</f>
        <v>0</v>
      </c>
      <c r="E98" s="231">
        <f t="shared" si="32"/>
        <v>0</v>
      </c>
      <c r="F98" s="231">
        <f t="shared" si="32"/>
        <v>0</v>
      </c>
      <c r="G98" s="231">
        <f t="shared" si="32"/>
        <v>0</v>
      </c>
      <c r="H98" s="231">
        <f t="shared" si="32"/>
        <v>0</v>
      </c>
      <c r="I98" s="231">
        <f t="shared" si="32"/>
        <v>0</v>
      </c>
      <c r="J98" s="231">
        <f t="shared" si="32"/>
        <v>0</v>
      </c>
      <c r="K98" s="232">
        <f>C98</f>
        <v>0</v>
      </c>
      <c r="L98" s="232">
        <f>C98</f>
        <v>0</v>
      </c>
    </row>
    <row r="99" spans="1:12" s="4" customFormat="1" ht="12.75">
      <c r="A99" s="102">
        <v>31</v>
      </c>
      <c r="B99" s="104" t="s">
        <v>23</v>
      </c>
      <c r="C99" s="163">
        <f>D99+E99+F99+G99+H99+I99+J99</f>
        <v>0</v>
      </c>
      <c r="D99" s="109">
        <f>D100+D102+D104+D108</f>
        <v>0</v>
      </c>
      <c r="E99" s="109">
        <f aca="true" t="shared" si="33" ref="E99:J99">E100+E104</f>
        <v>0</v>
      </c>
      <c r="F99" s="109">
        <f t="shared" si="33"/>
        <v>0</v>
      </c>
      <c r="G99" s="109">
        <f t="shared" si="33"/>
        <v>0</v>
      </c>
      <c r="H99" s="109">
        <f t="shared" si="33"/>
        <v>0</v>
      </c>
      <c r="I99" s="109">
        <f t="shared" si="33"/>
        <v>0</v>
      </c>
      <c r="J99" s="109">
        <f t="shared" si="33"/>
        <v>0</v>
      </c>
      <c r="K99" s="108">
        <f>C99</f>
        <v>0</v>
      </c>
      <c r="L99" s="108">
        <f>C99</f>
        <v>0</v>
      </c>
    </row>
    <row r="100" spans="1:12" s="4" customFormat="1" ht="12.75">
      <c r="A100" s="102">
        <v>311</v>
      </c>
      <c r="B100" s="104" t="s">
        <v>24</v>
      </c>
      <c r="C100" s="163">
        <f>D100+E100+F100+G100+H100+I100+J100</f>
        <v>0</v>
      </c>
      <c r="D100" s="109">
        <f aca="true" t="shared" si="34" ref="D100:J100">SUM(D101:D101)</f>
        <v>0</v>
      </c>
      <c r="E100" s="109">
        <f t="shared" si="34"/>
        <v>0</v>
      </c>
      <c r="F100" s="109">
        <f t="shared" si="34"/>
        <v>0</v>
      </c>
      <c r="G100" s="109">
        <f t="shared" si="34"/>
        <v>0</v>
      </c>
      <c r="H100" s="109">
        <f t="shared" si="34"/>
        <v>0</v>
      </c>
      <c r="I100" s="109">
        <f t="shared" si="34"/>
        <v>0</v>
      </c>
      <c r="J100" s="109">
        <f t="shared" si="34"/>
        <v>0</v>
      </c>
      <c r="K100" s="108"/>
      <c r="L100" s="108"/>
    </row>
    <row r="101" spans="1:12" s="141" customFormat="1" ht="12.75">
      <c r="A101" s="148">
        <v>3111</v>
      </c>
      <c r="B101" s="154" t="s">
        <v>45</v>
      </c>
      <c r="C101" s="164">
        <f>D101+E101+F101+G101+H101+I101+J101</f>
        <v>0</v>
      </c>
      <c r="D101" s="62">
        <v>0</v>
      </c>
      <c r="E101" s="139"/>
      <c r="F101" s="139"/>
      <c r="G101" s="139"/>
      <c r="H101" s="139"/>
      <c r="I101" s="139"/>
      <c r="J101" s="139"/>
      <c r="K101" s="140"/>
      <c r="L101" s="140"/>
    </row>
    <row r="102" spans="1:12" s="267" customFormat="1" ht="12.75">
      <c r="A102" s="263">
        <v>312</v>
      </c>
      <c r="B102" s="264" t="s">
        <v>25</v>
      </c>
      <c r="C102" s="163">
        <f>D102+E102+F102+G102+H102+I102+J102</f>
        <v>0</v>
      </c>
      <c r="D102" s="109">
        <f>SUM(D103:D103)</f>
        <v>0</v>
      </c>
      <c r="E102" s="265"/>
      <c r="F102" s="265"/>
      <c r="G102" s="265"/>
      <c r="H102" s="265"/>
      <c r="I102" s="265"/>
      <c r="J102" s="265"/>
      <c r="K102" s="266"/>
      <c r="L102" s="266"/>
    </row>
    <row r="103" spans="1:12" s="141" customFormat="1" ht="12.75">
      <c r="A103" s="148">
        <v>3121</v>
      </c>
      <c r="B103" s="154" t="s">
        <v>25</v>
      </c>
      <c r="C103" s="164">
        <v>0</v>
      </c>
      <c r="D103" s="62">
        <v>0</v>
      </c>
      <c r="E103" s="139"/>
      <c r="F103" s="139"/>
      <c r="G103" s="139"/>
      <c r="H103" s="139"/>
      <c r="I103" s="139"/>
      <c r="J103" s="139"/>
      <c r="K103" s="140"/>
      <c r="L103" s="140"/>
    </row>
    <row r="104" spans="1:12" s="4" customFormat="1" ht="12.75">
      <c r="A104" s="102">
        <v>313</v>
      </c>
      <c r="B104" s="104" t="s">
        <v>26</v>
      </c>
      <c r="C104" s="163">
        <f>D104+E104+F104+G104+H104+I104+J104</f>
        <v>0</v>
      </c>
      <c r="D104" s="109">
        <f aca="true" t="shared" si="35" ref="D104:J104">SUM(D105:D106)</f>
        <v>0</v>
      </c>
      <c r="E104" s="109">
        <f t="shared" si="35"/>
        <v>0</v>
      </c>
      <c r="F104" s="109">
        <f t="shared" si="35"/>
        <v>0</v>
      </c>
      <c r="G104" s="109">
        <f t="shared" si="35"/>
        <v>0</v>
      </c>
      <c r="H104" s="109">
        <f t="shared" si="35"/>
        <v>0</v>
      </c>
      <c r="I104" s="109">
        <f t="shared" si="35"/>
        <v>0</v>
      </c>
      <c r="J104" s="109">
        <f t="shared" si="35"/>
        <v>0</v>
      </c>
      <c r="K104" s="108"/>
      <c r="L104" s="108"/>
    </row>
    <row r="105" spans="1:12" s="141" customFormat="1" ht="12">
      <c r="A105" s="148">
        <v>3132</v>
      </c>
      <c r="B105" s="155" t="s">
        <v>47</v>
      </c>
      <c r="C105" s="164">
        <v>0</v>
      </c>
      <c r="D105" s="139">
        <v>0</v>
      </c>
      <c r="E105" s="139"/>
      <c r="F105" s="139"/>
      <c r="G105" s="139"/>
      <c r="H105" s="139"/>
      <c r="I105" s="139"/>
      <c r="J105" s="139"/>
      <c r="K105" s="140"/>
      <c r="L105" s="140"/>
    </row>
    <row r="106" spans="1:12" s="141" customFormat="1" ht="12">
      <c r="A106" s="148">
        <v>3133</v>
      </c>
      <c r="B106" s="155" t="s">
        <v>48</v>
      </c>
      <c r="C106" s="164">
        <v>0</v>
      </c>
      <c r="D106" s="139">
        <v>0</v>
      </c>
      <c r="E106" s="139"/>
      <c r="F106" s="139"/>
      <c r="G106" s="139"/>
      <c r="H106" s="139"/>
      <c r="I106" s="139"/>
      <c r="J106" s="139"/>
      <c r="K106" s="140"/>
      <c r="L106" s="140"/>
    </row>
    <row r="107" spans="1:12" s="4" customFormat="1" ht="12.75">
      <c r="A107" s="102">
        <v>32</v>
      </c>
      <c r="B107" s="104" t="s">
        <v>27</v>
      </c>
      <c r="C107" s="163">
        <f>D107+E107+F107+G107+H107+I107+J107</f>
        <v>0</v>
      </c>
      <c r="D107" s="109">
        <v>0</v>
      </c>
      <c r="E107" s="109">
        <v>0</v>
      </c>
      <c r="F107" s="109">
        <f>F108+F111</f>
        <v>0</v>
      </c>
      <c r="G107" s="109"/>
      <c r="H107" s="109">
        <f>H108+H111</f>
        <v>0</v>
      </c>
      <c r="I107" s="109">
        <f>I108+I111</f>
        <v>0</v>
      </c>
      <c r="J107" s="109">
        <f>J108+J111</f>
        <v>0</v>
      </c>
      <c r="K107" s="108">
        <f>C107</f>
        <v>0</v>
      </c>
      <c r="L107" s="108">
        <f>C107</f>
        <v>0</v>
      </c>
    </row>
    <row r="108" spans="1:12" s="4" customFormat="1" ht="13.5" customHeight="1">
      <c r="A108" s="102">
        <v>321</v>
      </c>
      <c r="B108" s="104" t="s">
        <v>28</v>
      </c>
      <c r="C108" s="163">
        <f>D108+E108+F108+G108+H108+I108+J108</f>
        <v>0</v>
      </c>
      <c r="D108" s="109">
        <f>D109</f>
        <v>0</v>
      </c>
      <c r="E108" s="109">
        <f aca="true" t="shared" si="36" ref="E108:J108">E109</f>
        <v>0</v>
      </c>
      <c r="F108" s="109">
        <f t="shared" si="36"/>
        <v>0</v>
      </c>
      <c r="G108" s="109">
        <f t="shared" si="36"/>
        <v>0</v>
      </c>
      <c r="H108" s="109">
        <f t="shared" si="36"/>
        <v>0</v>
      </c>
      <c r="I108" s="109">
        <f t="shared" si="36"/>
        <v>0</v>
      </c>
      <c r="J108" s="109">
        <f t="shared" si="36"/>
        <v>0</v>
      </c>
      <c r="K108" s="108"/>
      <c r="L108" s="108"/>
    </row>
    <row r="109" spans="1:12" s="141" customFormat="1" ht="11.25" customHeight="1" thickBot="1">
      <c r="A109" s="148">
        <v>3212</v>
      </c>
      <c r="B109" s="156" t="s">
        <v>72</v>
      </c>
      <c r="C109" s="164">
        <v>0</v>
      </c>
      <c r="D109" s="139">
        <v>0</v>
      </c>
      <c r="E109" s="139"/>
      <c r="F109" s="139"/>
      <c r="G109" s="139"/>
      <c r="H109" s="139"/>
      <c r="I109" s="139"/>
      <c r="J109" s="139"/>
      <c r="K109" s="140"/>
      <c r="L109" s="140"/>
    </row>
    <row r="110" spans="1:12" s="31" customFormat="1" ht="27" customHeight="1" thickBot="1">
      <c r="A110" s="210" t="s">
        <v>116</v>
      </c>
      <c r="B110" s="211" t="s">
        <v>118</v>
      </c>
      <c r="C110" s="212">
        <f>C111</f>
        <v>537000</v>
      </c>
      <c r="D110" s="212">
        <f aca="true" t="shared" si="37" ref="D110:L110">D111</f>
        <v>0</v>
      </c>
      <c r="E110" s="212">
        <f t="shared" si="37"/>
        <v>0</v>
      </c>
      <c r="F110" s="212">
        <f t="shared" si="37"/>
        <v>0</v>
      </c>
      <c r="G110" s="212">
        <f t="shared" si="37"/>
        <v>537000</v>
      </c>
      <c r="H110" s="212">
        <f t="shared" si="37"/>
        <v>0</v>
      </c>
      <c r="I110" s="212">
        <f t="shared" si="37"/>
        <v>0</v>
      </c>
      <c r="J110" s="212">
        <f t="shared" si="37"/>
        <v>0</v>
      </c>
      <c r="K110" s="212">
        <f t="shared" si="37"/>
        <v>537000</v>
      </c>
      <c r="L110" s="212">
        <f t="shared" si="37"/>
        <v>537000</v>
      </c>
    </row>
    <row r="111" spans="1:12" s="110" customFormat="1" ht="15">
      <c r="A111" s="228">
        <v>3</v>
      </c>
      <c r="B111" s="229" t="s">
        <v>22</v>
      </c>
      <c r="C111" s="230">
        <f>D111+E111+F111+G111+H111+I111+J111</f>
        <v>537000</v>
      </c>
      <c r="D111" s="231">
        <f aca="true" t="shared" si="38" ref="D111:J111">D112+D120</f>
        <v>0</v>
      </c>
      <c r="E111" s="231">
        <f t="shared" si="38"/>
        <v>0</v>
      </c>
      <c r="F111" s="231">
        <f t="shared" si="38"/>
        <v>0</v>
      </c>
      <c r="G111" s="231">
        <f t="shared" si="38"/>
        <v>537000</v>
      </c>
      <c r="H111" s="231">
        <f t="shared" si="38"/>
        <v>0</v>
      </c>
      <c r="I111" s="231">
        <f t="shared" si="38"/>
        <v>0</v>
      </c>
      <c r="J111" s="231">
        <f t="shared" si="38"/>
        <v>0</v>
      </c>
      <c r="K111" s="232">
        <f>C111</f>
        <v>537000</v>
      </c>
      <c r="L111" s="232">
        <f>C111</f>
        <v>537000</v>
      </c>
    </row>
    <row r="112" spans="1:12" s="4" customFormat="1" ht="12.75">
      <c r="A112" s="102">
        <v>31</v>
      </c>
      <c r="B112" s="104" t="s">
        <v>23</v>
      </c>
      <c r="C112" s="163">
        <f>D112+E112+F112+G112+H112+I112+J112</f>
        <v>527000</v>
      </c>
      <c r="D112" s="109">
        <f>D113+D115+D117+D121</f>
        <v>0</v>
      </c>
      <c r="E112" s="109">
        <f>E113+E117</f>
        <v>0</v>
      </c>
      <c r="F112" s="109">
        <f>F113+F117</f>
        <v>0</v>
      </c>
      <c r="G112" s="109">
        <f>G113+G115+G117+GG121</f>
        <v>527000</v>
      </c>
      <c r="H112" s="109">
        <f>H113+H117</f>
        <v>0</v>
      </c>
      <c r="I112" s="109">
        <f>I113+I117</f>
        <v>0</v>
      </c>
      <c r="J112" s="109">
        <f>J113+J117</f>
        <v>0</v>
      </c>
      <c r="K112" s="108">
        <f>C112</f>
        <v>527000</v>
      </c>
      <c r="L112" s="108">
        <f>C112</f>
        <v>527000</v>
      </c>
    </row>
    <row r="113" spans="1:12" s="4" customFormat="1" ht="12.75">
      <c r="A113" s="102">
        <v>311</v>
      </c>
      <c r="B113" s="104" t="s">
        <v>24</v>
      </c>
      <c r="C113" s="163">
        <f>D113+E113+F113+G113+H113+I113+J113</f>
        <v>420000</v>
      </c>
      <c r="D113" s="109">
        <f aca="true" t="shared" si="39" ref="D113:J113">SUM(D114:D114)</f>
        <v>0</v>
      </c>
      <c r="E113" s="109">
        <f t="shared" si="39"/>
        <v>0</v>
      </c>
      <c r="F113" s="109">
        <f t="shared" si="39"/>
        <v>0</v>
      </c>
      <c r="G113" s="109">
        <f t="shared" si="39"/>
        <v>420000</v>
      </c>
      <c r="H113" s="109">
        <f t="shared" si="39"/>
        <v>0</v>
      </c>
      <c r="I113" s="109">
        <f t="shared" si="39"/>
        <v>0</v>
      </c>
      <c r="J113" s="109">
        <f t="shared" si="39"/>
        <v>0</v>
      </c>
      <c r="K113" s="108"/>
      <c r="L113" s="108"/>
    </row>
    <row r="114" spans="1:12" s="141" customFormat="1" ht="12.75">
      <c r="A114" s="148">
        <v>3111</v>
      </c>
      <c r="B114" s="154" t="s">
        <v>45</v>
      </c>
      <c r="C114" s="164">
        <v>420000</v>
      </c>
      <c r="D114" s="62">
        <v>0</v>
      </c>
      <c r="E114" s="139"/>
      <c r="F114" s="139"/>
      <c r="G114" s="139">
        <v>420000</v>
      </c>
      <c r="H114" s="139"/>
      <c r="I114" s="139"/>
      <c r="J114" s="139"/>
      <c r="K114" s="140"/>
      <c r="L114" s="140"/>
    </row>
    <row r="115" spans="1:12" s="267" customFormat="1" ht="12.75">
      <c r="A115" s="263">
        <v>312</v>
      </c>
      <c r="B115" s="264" t="s">
        <v>25</v>
      </c>
      <c r="C115" s="163">
        <f>D115+E115+F115+G115+H115+I115+J115</f>
        <v>35000</v>
      </c>
      <c r="D115" s="109">
        <f>SUM(D116:D116)</f>
        <v>0</v>
      </c>
      <c r="E115" s="265"/>
      <c r="F115" s="265"/>
      <c r="G115" s="109">
        <f>SUM(G116:G116)</f>
        <v>35000</v>
      </c>
      <c r="H115" s="265"/>
      <c r="I115" s="265"/>
      <c r="J115" s="265"/>
      <c r="K115" s="266"/>
      <c r="L115" s="266"/>
    </row>
    <row r="116" spans="1:12" s="141" customFormat="1" ht="12.75">
      <c r="A116" s="148">
        <v>3121</v>
      </c>
      <c r="B116" s="154" t="s">
        <v>25</v>
      </c>
      <c r="C116" s="164">
        <v>35000</v>
      </c>
      <c r="D116" s="62">
        <v>0</v>
      </c>
      <c r="E116" s="139"/>
      <c r="F116" s="139"/>
      <c r="G116" s="139">
        <v>35000</v>
      </c>
      <c r="H116" s="139"/>
      <c r="I116" s="139"/>
      <c r="J116" s="139"/>
      <c r="K116" s="140"/>
      <c r="L116" s="140"/>
    </row>
    <row r="117" spans="1:12" s="4" customFormat="1" ht="12.75">
      <c r="A117" s="102">
        <v>313</v>
      </c>
      <c r="B117" s="104" t="s">
        <v>26</v>
      </c>
      <c r="C117" s="163">
        <f>D117+E117+F117+G117+H117+I117+J117</f>
        <v>72000</v>
      </c>
      <c r="D117" s="109">
        <f aca="true" t="shared" si="40" ref="D117:J117">SUM(D118:D119)</f>
        <v>0</v>
      </c>
      <c r="E117" s="109">
        <f t="shared" si="40"/>
        <v>0</v>
      </c>
      <c r="F117" s="109">
        <f t="shared" si="40"/>
        <v>0</v>
      </c>
      <c r="G117" s="109">
        <f t="shared" si="40"/>
        <v>72000</v>
      </c>
      <c r="H117" s="109">
        <f t="shared" si="40"/>
        <v>0</v>
      </c>
      <c r="I117" s="109">
        <f t="shared" si="40"/>
        <v>0</v>
      </c>
      <c r="J117" s="109">
        <f t="shared" si="40"/>
        <v>0</v>
      </c>
      <c r="K117" s="108"/>
      <c r="L117" s="108"/>
    </row>
    <row r="118" spans="1:12" s="141" customFormat="1" ht="12">
      <c r="A118" s="148">
        <v>3132</v>
      </c>
      <c r="B118" s="155" t="s">
        <v>47</v>
      </c>
      <c r="C118" s="164">
        <v>72000</v>
      </c>
      <c r="D118" s="139">
        <v>0</v>
      </c>
      <c r="E118" s="139"/>
      <c r="F118" s="139"/>
      <c r="G118" s="139">
        <v>72000</v>
      </c>
      <c r="H118" s="139"/>
      <c r="I118" s="139"/>
      <c r="J118" s="139"/>
      <c r="K118" s="140"/>
      <c r="L118" s="140"/>
    </row>
    <row r="119" spans="1:12" s="141" customFormat="1" ht="12">
      <c r="A119" s="148">
        <v>3133</v>
      </c>
      <c r="B119" s="155" t="s">
        <v>48</v>
      </c>
      <c r="C119" s="164">
        <v>0</v>
      </c>
      <c r="D119" s="139">
        <v>0</v>
      </c>
      <c r="E119" s="139"/>
      <c r="F119" s="139"/>
      <c r="G119" s="139">
        <v>0</v>
      </c>
      <c r="H119" s="139"/>
      <c r="I119" s="139"/>
      <c r="J119" s="139"/>
      <c r="K119" s="140"/>
      <c r="L119" s="140"/>
    </row>
    <row r="120" spans="1:12" s="4" customFormat="1" ht="12.75">
      <c r="A120" s="102">
        <v>32</v>
      </c>
      <c r="B120" s="104" t="s">
        <v>27</v>
      </c>
      <c r="C120" s="163">
        <f>D120+E120+F120+G120+H120+I120+J120</f>
        <v>10000</v>
      </c>
      <c r="D120" s="109">
        <v>0</v>
      </c>
      <c r="E120" s="109">
        <v>0</v>
      </c>
      <c r="F120" s="109">
        <f>F121+F123</f>
        <v>0</v>
      </c>
      <c r="G120" s="109">
        <f>G121</f>
        <v>10000</v>
      </c>
      <c r="H120" s="109">
        <f>H121+H123</f>
        <v>0</v>
      </c>
      <c r="I120" s="109">
        <f>I121+I123</f>
        <v>0</v>
      </c>
      <c r="J120" s="109">
        <f>J121+J123</f>
        <v>0</v>
      </c>
      <c r="K120" s="108">
        <f>C120</f>
        <v>10000</v>
      </c>
      <c r="L120" s="108">
        <f>C120</f>
        <v>10000</v>
      </c>
    </row>
    <row r="121" spans="1:12" s="4" customFormat="1" ht="13.5" customHeight="1">
      <c r="A121" s="102">
        <v>321</v>
      </c>
      <c r="B121" s="104" t="s">
        <v>28</v>
      </c>
      <c r="C121" s="163">
        <f>D121+E121+F121+G121+H121+I121+J121</f>
        <v>10000</v>
      </c>
      <c r="D121" s="109">
        <f>D122</f>
        <v>0</v>
      </c>
      <c r="E121" s="109">
        <f aca="true" t="shared" si="41" ref="E121:J121">E122</f>
        <v>0</v>
      </c>
      <c r="F121" s="109">
        <f t="shared" si="41"/>
        <v>0</v>
      </c>
      <c r="G121" s="109">
        <f t="shared" si="41"/>
        <v>10000</v>
      </c>
      <c r="H121" s="109">
        <f t="shared" si="41"/>
        <v>0</v>
      </c>
      <c r="I121" s="109">
        <f t="shared" si="41"/>
        <v>0</v>
      </c>
      <c r="J121" s="109">
        <f t="shared" si="41"/>
        <v>0</v>
      </c>
      <c r="K121" s="108"/>
      <c r="L121" s="108"/>
    </row>
    <row r="122" spans="1:12" s="141" customFormat="1" ht="11.25" customHeight="1" thickBot="1">
      <c r="A122" s="148">
        <v>3212</v>
      </c>
      <c r="B122" s="156" t="s">
        <v>72</v>
      </c>
      <c r="C122" s="164">
        <v>10000</v>
      </c>
      <c r="D122" s="139">
        <v>0</v>
      </c>
      <c r="E122" s="139"/>
      <c r="F122" s="139"/>
      <c r="G122" s="139">
        <v>10000</v>
      </c>
      <c r="H122" s="139"/>
      <c r="I122" s="139"/>
      <c r="J122" s="139"/>
      <c r="K122" s="140"/>
      <c r="L122" s="140"/>
    </row>
    <row r="123" spans="1:12" s="31" customFormat="1" ht="27" customHeight="1" thickBot="1">
      <c r="A123" s="210" t="s">
        <v>116</v>
      </c>
      <c r="B123" s="211" t="s">
        <v>119</v>
      </c>
      <c r="C123" s="212">
        <f>C124</f>
        <v>0</v>
      </c>
      <c r="D123" s="212">
        <f aca="true" t="shared" si="42" ref="D123:L123">D124</f>
        <v>0</v>
      </c>
      <c r="E123" s="212">
        <f t="shared" si="42"/>
        <v>0</v>
      </c>
      <c r="F123" s="212">
        <f t="shared" si="42"/>
        <v>0</v>
      </c>
      <c r="G123" s="212">
        <f t="shared" si="42"/>
        <v>0</v>
      </c>
      <c r="H123" s="212">
        <f t="shared" si="42"/>
        <v>0</v>
      </c>
      <c r="I123" s="212">
        <f t="shared" si="42"/>
        <v>0</v>
      </c>
      <c r="J123" s="212">
        <f t="shared" si="42"/>
        <v>0</v>
      </c>
      <c r="K123" s="212">
        <f t="shared" si="42"/>
        <v>0</v>
      </c>
      <c r="L123" s="212">
        <f t="shared" si="42"/>
        <v>0</v>
      </c>
    </row>
    <row r="124" spans="1:12" s="110" customFormat="1" ht="15">
      <c r="A124" s="228">
        <v>3</v>
      </c>
      <c r="B124" s="229" t="s">
        <v>22</v>
      </c>
      <c r="C124" s="230">
        <f>D124+E124+F124+G124+H124+I124+J124</f>
        <v>0</v>
      </c>
      <c r="D124" s="231">
        <f aca="true" t="shared" si="43" ref="D124:J124">D125+D133</f>
        <v>0</v>
      </c>
      <c r="E124" s="231">
        <f t="shared" si="43"/>
        <v>0</v>
      </c>
      <c r="F124" s="231">
        <f t="shared" si="43"/>
        <v>0</v>
      </c>
      <c r="G124" s="231">
        <f t="shared" si="43"/>
        <v>0</v>
      </c>
      <c r="H124" s="231">
        <f t="shared" si="43"/>
        <v>0</v>
      </c>
      <c r="I124" s="231">
        <f t="shared" si="43"/>
        <v>0</v>
      </c>
      <c r="J124" s="231">
        <f t="shared" si="43"/>
        <v>0</v>
      </c>
      <c r="K124" s="232">
        <f>C124</f>
        <v>0</v>
      </c>
      <c r="L124" s="232">
        <f>C124</f>
        <v>0</v>
      </c>
    </row>
    <row r="125" spans="1:12" s="4" customFormat="1" ht="12.75">
      <c r="A125" s="102">
        <v>31</v>
      </c>
      <c r="B125" s="104" t="s">
        <v>23</v>
      </c>
      <c r="C125" s="163">
        <f>D125+E125+F125+G125+H125+I125+J125</f>
        <v>0</v>
      </c>
      <c r="D125" s="109">
        <f>D126+D128+D130+D134</f>
        <v>0</v>
      </c>
      <c r="E125" s="109">
        <f>E126+E130</f>
        <v>0</v>
      </c>
      <c r="F125" s="109">
        <f>F126+F130</f>
        <v>0</v>
      </c>
      <c r="G125" s="109">
        <f>G126+G128+G130+GG134</f>
        <v>0</v>
      </c>
      <c r="H125" s="109">
        <f>H126+H130</f>
        <v>0</v>
      </c>
      <c r="I125" s="109">
        <f>I126+I130</f>
        <v>0</v>
      </c>
      <c r="J125" s="109">
        <f>J126+J130</f>
        <v>0</v>
      </c>
      <c r="K125" s="108">
        <f>C125</f>
        <v>0</v>
      </c>
      <c r="L125" s="108">
        <f>C125</f>
        <v>0</v>
      </c>
    </row>
    <row r="126" spans="1:12" s="4" customFormat="1" ht="12.75">
      <c r="A126" s="102">
        <v>311</v>
      </c>
      <c r="B126" s="104" t="s">
        <v>24</v>
      </c>
      <c r="C126" s="163">
        <f>D126+E126+F126+G126+H126+I126+J126</f>
        <v>0</v>
      </c>
      <c r="D126" s="109">
        <f aca="true" t="shared" si="44" ref="D126:J126">SUM(D127:D127)</f>
        <v>0</v>
      </c>
      <c r="E126" s="109">
        <f t="shared" si="44"/>
        <v>0</v>
      </c>
      <c r="F126" s="109">
        <f t="shared" si="44"/>
        <v>0</v>
      </c>
      <c r="G126" s="109">
        <f t="shared" si="44"/>
        <v>0</v>
      </c>
      <c r="H126" s="109">
        <f t="shared" si="44"/>
        <v>0</v>
      </c>
      <c r="I126" s="109">
        <f t="shared" si="44"/>
        <v>0</v>
      </c>
      <c r="J126" s="109">
        <f t="shared" si="44"/>
        <v>0</v>
      </c>
      <c r="K126" s="108"/>
      <c r="L126" s="108"/>
    </row>
    <row r="127" spans="1:12" s="141" customFormat="1" ht="12.75">
      <c r="A127" s="148">
        <v>3111</v>
      </c>
      <c r="B127" s="154" t="s">
        <v>45</v>
      </c>
      <c r="C127" s="164"/>
      <c r="D127" s="62">
        <v>0</v>
      </c>
      <c r="E127" s="139"/>
      <c r="F127" s="139"/>
      <c r="G127" s="139">
        <v>0</v>
      </c>
      <c r="H127" s="139"/>
      <c r="I127" s="139"/>
      <c r="J127" s="139"/>
      <c r="K127" s="140"/>
      <c r="L127" s="140"/>
    </row>
    <row r="128" spans="1:12" s="267" customFormat="1" ht="12.75">
      <c r="A128" s="263">
        <v>312</v>
      </c>
      <c r="B128" s="264" t="s">
        <v>25</v>
      </c>
      <c r="C128" s="163">
        <f>D128+E128+F128+G128+H128+I128+J128</f>
        <v>0</v>
      </c>
      <c r="D128" s="109">
        <f>SUM(D129:D129)</f>
        <v>0</v>
      </c>
      <c r="E128" s="265"/>
      <c r="F128" s="265"/>
      <c r="G128" s="109">
        <f>SUM(G129:G129)</f>
        <v>0</v>
      </c>
      <c r="H128" s="265"/>
      <c r="I128" s="265"/>
      <c r="J128" s="265"/>
      <c r="K128" s="266"/>
      <c r="L128" s="266"/>
    </row>
    <row r="129" spans="1:12" s="141" customFormat="1" ht="12.75">
      <c r="A129" s="148">
        <v>3121</v>
      </c>
      <c r="B129" s="154" t="s">
        <v>25</v>
      </c>
      <c r="C129" s="164"/>
      <c r="D129" s="62">
        <v>0</v>
      </c>
      <c r="E129" s="139"/>
      <c r="F129" s="139"/>
      <c r="G129" s="139">
        <v>0</v>
      </c>
      <c r="H129" s="139"/>
      <c r="I129" s="139"/>
      <c r="J129" s="139"/>
      <c r="K129" s="140"/>
      <c r="L129" s="140"/>
    </row>
    <row r="130" spans="1:12" s="4" customFormat="1" ht="12.75">
      <c r="A130" s="102">
        <v>313</v>
      </c>
      <c r="B130" s="104" t="s">
        <v>26</v>
      </c>
      <c r="C130" s="163">
        <f>D130+E130+F130+G130+H130+I130+J130</f>
        <v>0</v>
      </c>
      <c r="D130" s="109">
        <f aca="true" t="shared" si="45" ref="D130:J130">SUM(D131:D132)</f>
        <v>0</v>
      </c>
      <c r="E130" s="109">
        <f t="shared" si="45"/>
        <v>0</v>
      </c>
      <c r="F130" s="109">
        <f t="shared" si="45"/>
        <v>0</v>
      </c>
      <c r="G130" s="109">
        <f t="shared" si="45"/>
        <v>0</v>
      </c>
      <c r="H130" s="109">
        <f t="shared" si="45"/>
        <v>0</v>
      </c>
      <c r="I130" s="109">
        <f t="shared" si="45"/>
        <v>0</v>
      </c>
      <c r="J130" s="109">
        <f t="shared" si="45"/>
        <v>0</v>
      </c>
      <c r="K130" s="108"/>
      <c r="L130" s="108"/>
    </row>
    <row r="131" spans="1:12" s="141" customFormat="1" ht="12">
      <c r="A131" s="148">
        <v>3132</v>
      </c>
      <c r="B131" s="155" t="s">
        <v>144</v>
      </c>
      <c r="C131" s="164"/>
      <c r="D131" s="139">
        <v>0</v>
      </c>
      <c r="E131" s="139"/>
      <c r="F131" s="139"/>
      <c r="G131" s="139">
        <v>0</v>
      </c>
      <c r="H131" s="139"/>
      <c r="I131" s="139"/>
      <c r="J131" s="139"/>
      <c r="K131" s="140"/>
      <c r="L131" s="140"/>
    </row>
    <row r="132" spans="1:12" s="141" customFormat="1" ht="12">
      <c r="A132" s="148">
        <v>3133</v>
      </c>
      <c r="B132" s="155" t="s">
        <v>48</v>
      </c>
      <c r="C132" s="164">
        <v>0</v>
      </c>
      <c r="D132" s="139">
        <v>0</v>
      </c>
      <c r="E132" s="139"/>
      <c r="F132" s="139"/>
      <c r="G132" s="139">
        <v>0</v>
      </c>
      <c r="H132" s="139"/>
      <c r="I132" s="139"/>
      <c r="J132" s="139"/>
      <c r="K132" s="140"/>
      <c r="L132" s="140"/>
    </row>
    <row r="133" spans="1:12" s="4" customFormat="1" ht="12.75">
      <c r="A133" s="102">
        <v>32</v>
      </c>
      <c r="B133" s="104" t="s">
        <v>27</v>
      </c>
      <c r="C133" s="163">
        <f aca="true" t="shared" si="46" ref="C133:C138">D133+E133+F133+G133+H133+I133+J133</f>
        <v>0</v>
      </c>
      <c r="D133" s="109">
        <v>0</v>
      </c>
      <c r="E133" s="109">
        <v>0</v>
      </c>
      <c r="F133" s="109">
        <f>F134+F136</f>
        <v>0</v>
      </c>
      <c r="G133" s="109">
        <f>G134+G136+G138</f>
        <v>0</v>
      </c>
      <c r="H133" s="109">
        <f>H134+H136</f>
        <v>0</v>
      </c>
      <c r="I133" s="109">
        <f>I134+I136</f>
        <v>0</v>
      </c>
      <c r="J133" s="109">
        <f>J134+J136</f>
        <v>0</v>
      </c>
      <c r="K133" s="108">
        <f>C133</f>
        <v>0</v>
      </c>
      <c r="L133" s="108">
        <f>C133</f>
        <v>0</v>
      </c>
    </row>
    <row r="134" spans="1:12" s="4" customFormat="1" ht="13.5" customHeight="1">
      <c r="A134" s="102">
        <v>321</v>
      </c>
      <c r="B134" s="104" t="s">
        <v>28</v>
      </c>
      <c r="C134" s="163">
        <f t="shared" si="46"/>
        <v>0</v>
      </c>
      <c r="D134" s="109">
        <f aca="true" t="shared" si="47" ref="D134:J134">D135</f>
        <v>0</v>
      </c>
      <c r="E134" s="109">
        <f t="shared" si="47"/>
        <v>0</v>
      </c>
      <c r="F134" s="109">
        <f t="shared" si="47"/>
        <v>0</v>
      </c>
      <c r="G134" s="109">
        <f t="shared" si="47"/>
        <v>0</v>
      </c>
      <c r="H134" s="109">
        <f t="shared" si="47"/>
        <v>0</v>
      </c>
      <c r="I134" s="109">
        <f t="shared" si="47"/>
        <v>0</v>
      </c>
      <c r="J134" s="109">
        <f t="shared" si="47"/>
        <v>0</v>
      </c>
      <c r="K134" s="108"/>
      <c r="L134" s="108"/>
    </row>
    <row r="135" spans="1:12" s="141" customFormat="1" ht="11.25" customHeight="1">
      <c r="A135" s="148">
        <v>3212</v>
      </c>
      <c r="B135" s="156" t="s">
        <v>72</v>
      </c>
      <c r="C135" s="164"/>
      <c r="D135" s="139">
        <v>0</v>
      </c>
      <c r="E135" s="139"/>
      <c r="F135" s="139"/>
      <c r="G135" s="139">
        <v>0</v>
      </c>
      <c r="H135" s="139"/>
      <c r="I135" s="139"/>
      <c r="J135" s="139"/>
      <c r="K135" s="140"/>
      <c r="L135" s="140"/>
    </row>
    <row r="136" spans="1:12" s="4" customFormat="1" ht="12.75">
      <c r="A136" s="272">
        <v>322</v>
      </c>
      <c r="B136" s="275" t="s">
        <v>121</v>
      </c>
      <c r="C136" s="163">
        <f t="shared" si="46"/>
        <v>0</v>
      </c>
      <c r="D136" s="276"/>
      <c r="E136" s="276"/>
      <c r="F136" s="276"/>
      <c r="G136" s="109">
        <f>G137</f>
        <v>0</v>
      </c>
      <c r="H136" s="276"/>
      <c r="I136" s="276"/>
      <c r="J136" s="276"/>
      <c r="K136" s="277"/>
      <c r="L136" s="277"/>
    </row>
    <row r="137" spans="1:12" s="141" customFormat="1" ht="12">
      <c r="A137" s="179">
        <v>3222</v>
      </c>
      <c r="B137" s="180" t="s">
        <v>120</v>
      </c>
      <c r="C137" s="181"/>
      <c r="D137" s="182"/>
      <c r="E137" s="182"/>
      <c r="F137" s="182"/>
      <c r="G137" s="182">
        <v>0</v>
      </c>
      <c r="H137" s="182"/>
      <c r="I137" s="182"/>
      <c r="J137" s="182"/>
      <c r="K137" s="183"/>
      <c r="L137" s="183"/>
    </row>
    <row r="138" spans="1:12" s="141" customFormat="1" ht="12.75">
      <c r="A138" s="179">
        <v>323</v>
      </c>
      <c r="B138" s="180" t="s">
        <v>30</v>
      </c>
      <c r="C138" s="163">
        <f t="shared" si="46"/>
        <v>0</v>
      </c>
      <c r="D138" s="182"/>
      <c r="E138" s="182"/>
      <c r="F138" s="182"/>
      <c r="G138" s="109">
        <f>G139</f>
        <v>0</v>
      </c>
      <c r="H138" s="182"/>
      <c r="I138" s="182"/>
      <c r="J138" s="182"/>
      <c r="K138" s="183"/>
      <c r="L138" s="183"/>
    </row>
    <row r="139" spans="1:12" s="141" customFormat="1" ht="12.75" thickBot="1">
      <c r="A139" s="179">
        <v>3231</v>
      </c>
      <c r="B139" s="180" t="s">
        <v>122</v>
      </c>
      <c r="C139" s="181"/>
      <c r="D139" s="182"/>
      <c r="E139" s="182"/>
      <c r="F139" s="182"/>
      <c r="G139" s="182">
        <v>0</v>
      </c>
      <c r="H139" s="182"/>
      <c r="I139" s="182"/>
      <c r="J139" s="182"/>
      <c r="K139" s="183"/>
      <c r="L139" s="183"/>
    </row>
    <row r="140" spans="1:12" s="31" customFormat="1" ht="27" customHeight="1" thickBot="1">
      <c r="A140" s="210" t="s">
        <v>115</v>
      </c>
      <c r="B140" s="211" t="s">
        <v>182</v>
      </c>
      <c r="C140" s="212">
        <f>C141</f>
        <v>184000</v>
      </c>
      <c r="D140" s="212">
        <f aca="true" t="shared" si="48" ref="D140:L140">D141</f>
        <v>0</v>
      </c>
      <c r="E140" s="212">
        <f t="shared" si="48"/>
        <v>0</v>
      </c>
      <c r="F140" s="212">
        <f t="shared" si="48"/>
        <v>40000</v>
      </c>
      <c r="G140" s="212">
        <f t="shared" si="48"/>
        <v>144000</v>
      </c>
      <c r="H140" s="212">
        <f t="shared" si="48"/>
        <v>0</v>
      </c>
      <c r="I140" s="212">
        <f t="shared" si="48"/>
        <v>0</v>
      </c>
      <c r="J140" s="212">
        <f t="shared" si="48"/>
        <v>0</v>
      </c>
      <c r="K140" s="212">
        <f t="shared" si="48"/>
        <v>184000</v>
      </c>
      <c r="L140" s="212">
        <f t="shared" si="48"/>
        <v>184000</v>
      </c>
    </row>
    <row r="141" spans="1:12" s="110" customFormat="1" ht="15">
      <c r="A141" s="228">
        <v>3</v>
      </c>
      <c r="B141" s="229" t="s">
        <v>22</v>
      </c>
      <c r="C141" s="230">
        <f>D141+E141+F141+G141+H141+I141+J141</f>
        <v>184000</v>
      </c>
      <c r="D141" s="231">
        <f aca="true" t="shared" si="49" ref="D141:J141">D142+D150</f>
        <v>0</v>
      </c>
      <c r="E141" s="231">
        <f t="shared" si="49"/>
        <v>0</v>
      </c>
      <c r="F141" s="231">
        <f t="shared" si="49"/>
        <v>40000</v>
      </c>
      <c r="G141" s="231">
        <f t="shared" si="49"/>
        <v>144000</v>
      </c>
      <c r="H141" s="231">
        <f t="shared" si="49"/>
        <v>0</v>
      </c>
      <c r="I141" s="231">
        <f t="shared" si="49"/>
        <v>0</v>
      </c>
      <c r="J141" s="231">
        <f t="shared" si="49"/>
        <v>0</v>
      </c>
      <c r="K141" s="232">
        <f>C141</f>
        <v>184000</v>
      </c>
      <c r="L141" s="232">
        <f>C141</f>
        <v>184000</v>
      </c>
    </row>
    <row r="142" spans="1:12" s="4" customFormat="1" ht="12.75">
      <c r="A142" s="102">
        <v>31</v>
      </c>
      <c r="B142" s="104" t="s">
        <v>23</v>
      </c>
      <c r="C142" s="163">
        <f>D142+E142+F142+G142+H142+I142+J142</f>
        <v>144000</v>
      </c>
      <c r="D142" s="109">
        <f>D143+D145+D147+D151</f>
        <v>0</v>
      </c>
      <c r="E142" s="109">
        <f>E143+E147</f>
        <v>0</v>
      </c>
      <c r="F142" s="109">
        <f>F143+F147</f>
        <v>0</v>
      </c>
      <c r="G142" s="109">
        <f>G143+G145+G147+GG151</f>
        <v>144000</v>
      </c>
      <c r="H142" s="109">
        <f>H143+H147</f>
        <v>0</v>
      </c>
      <c r="I142" s="109">
        <f>I143+I147</f>
        <v>0</v>
      </c>
      <c r="J142" s="109">
        <f>J143+J147</f>
        <v>0</v>
      </c>
      <c r="K142" s="108">
        <f>C142</f>
        <v>144000</v>
      </c>
      <c r="L142" s="108">
        <f>C142</f>
        <v>144000</v>
      </c>
    </row>
    <row r="143" spans="1:12" s="4" customFormat="1" ht="12.75">
      <c r="A143" s="102">
        <v>311</v>
      </c>
      <c r="B143" s="104" t="s">
        <v>24</v>
      </c>
      <c r="C143" s="163">
        <f>D143+E143+F143+G143+H143+I143+J143</f>
        <v>120000</v>
      </c>
      <c r="D143" s="109">
        <f aca="true" t="shared" si="50" ref="D143:J143">SUM(D144:D144)</f>
        <v>0</v>
      </c>
      <c r="E143" s="109">
        <f t="shared" si="50"/>
        <v>0</v>
      </c>
      <c r="F143" s="109">
        <f t="shared" si="50"/>
        <v>0</v>
      </c>
      <c r="G143" s="109">
        <f t="shared" si="50"/>
        <v>120000</v>
      </c>
      <c r="H143" s="109">
        <f t="shared" si="50"/>
        <v>0</v>
      </c>
      <c r="I143" s="109">
        <f t="shared" si="50"/>
        <v>0</v>
      </c>
      <c r="J143" s="109">
        <f t="shared" si="50"/>
        <v>0</v>
      </c>
      <c r="K143" s="108"/>
      <c r="L143" s="108"/>
    </row>
    <row r="144" spans="1:12" s="141" customFormat="1" ht="12.75">
      <c r="A144" s="148">
        <v>3111</v>
      </c>
      <c r="B144" s="154" t="s">
        <v>45</v>
      </c>
      <c r="C144" s="164">
        <v>120000</v>
      </c>
      <c r="D144" s="62">
        <v>0</v>
      </c>
      <c r="E144" s="139"/>
      <c r="F144" s="139"/>
      <c r="G144" s="139">
        <v>120000</v>
      </c>
      <c r="H144" s="139"/>
      <c r="I144" s="139"/>
      <c r="J144" s="139"/>
      <c r="K144" s="140"/>
      <c r="L144" s="140"/>
    </row>
    <row r="145" spans="1:12" s="267" customFormat="1" ht="12.75">
      <c r="A145" s="263">
        <v>312</v>
      </c>
      <c r="B145" s="264" t="s">
        <v>25</v>
      </c>
      <c r="C145" s="163">
        <f>D145+E145+F145+G145+H145+I145+J145</f>
        <v>4000</v>
      </c>
      <c r="D145" s="109">
        <f>SUM(D146:D146)</f>
        <v>0</v>
      </c>
      <c r="E145" s="265"/>
      <c r="F145" s="265"/>
      <c r="G145" s="109">
        <f>SUM(G146:G146)</f>
        <v>4000</v>
      </c>
      <c r="H145" s="265"/>
      <c r="I145" s="265"/>
      <c r="J145" s="265"/>
      <c r="K145" s="266"/>
      <c r="L145" s="266"/>
    </row>
    <row r="146" spans="1:12" s="141" customFormat="1" ht="12.75">
      <c r="A146" s="148">
        <v>3121</v>
      </c>
      <c r="B146" s="154" t="s">
        <v>25</v>
      </c>
      <c r="C146" s="164">
        <v>4000</v>
      </c>
      <c r="D146" s="62">
        <v>0</v>
      </c>
      <c r="E146" s="139"/>
      <c r="F146" s="139"/>
      <c r="G146" s="139">
        <v>4000</v>
      </c>
      <c r="H146" s="139"/>
      <c r="I146" s="139"/>
      <c r="J146" s="139"/>
      <c r="K146" s="140"/>
      <c r="L146" s="140"/>
    </row>
    <row r="147" spans="1:12" s="4" customFormat="1" ht="12.75">
      <c r="A147" s="102">
        <v>313</v>
      </c>
      <c r="B147" s="104" t="s">
        <v>26</v>
      </c>
      <c r="C147" s="163">
        <f>D147+E147+F147+G147+H147+I147+J147</f>
        <v>20000</v>
      </c>
      <c r="D147" s="109">
        <f aca="true" t="shared" si="51" ref="D147:J147">SUM(D148:D149)</f>
        <v>0</v>
      </c>
      <c r="E147" s="109">
        <f t="shared" si="51"/>
        <v>0</v>
      </c>
      <c r="F147" s="109">
        <f t="shared" si="51"/>
        <v>0</v>
      </c>
      <c r="G147" s="109">
        <f t="shared" si="51"/>
        <v>20000</v>
      </c>
      <c r="H147" s="109">
        <f t="shared" si="51"/>
        <v>0</v>
      </c>
      <c r="I147" s="109">
        <f t="shared" si="51"/>
        <v>0</v>
      </c>
      <c r="J147" s="109">
        <f t="shared" si="51"/>
        <v>0</v>
      </c>
      <c r="K147" s="108"/>
      <c r="L147" s="108"/>
    </row>
    <row r="148" spans="1:12" s="141" customFormat="1" ht="12">
      <c r="A148" s="148">
        <v>3132</v>
      </c>
      <c r="B148" s="155" t="s">
        <v>47</v>
      </c>
      <c r="C148" s="164">
        <v>20000</v>
      </c>
      <c r="D148" s="139">
        <v>0</v>
      </c>
      <c r="E148" s="139"/>
      <c r="F148" s="139"/>
      <c r="G148" s="139">
        <v>20000</v>
      </c>
      <c r="H148" s="139"/>
      <c r="I148" s="139"/>
      <c r="J148" s="139"/>
      <c r="K148" s="140"/>
      <c r="L148" s="140"/>
    </row>
    <row r="149" spans="1:12" s="141" customFormat="1" ht="12">
      <c r="A149" s="148">
        <v>3133</v>
      </c>
      <c r="B149" s="155" t="s">
        <v>48</v>
      </c>
      <c r="C149" s="164">
        <v>0</v>
      </c>
      <c r="D149" s="139">
        <v>0</v>
      </c>
      <c r="E149" s="139"/>
      <c r="F149" s="139"/>
      <c r="G149" s="139">
        <v>0</v>
      </c>
      <c r="H149" s="139"/>
      <c r="I149" s="139"/>
      <c r="J149" s="139"/>
      <c r="K149" s="140"/>
      <c r="L149" s="140"/>
    </row>
    <row r="150" spans="1:12" s="4" customFormat="1" ht="12.75">
      <c r="A150" s="102">
        <v>32</v>
      </c>
      <c r="B150" s="104" t="s">
        <v>27</v>
      </c>
      <c r="C150" s="163">
        <f>D150+E150+F150+G150+H150+I150+J150</f>
        <v>40000</v>
      </c>
      <c r="D150" s="109">
        <v>0</v>
      </c>
      <c r="E150" s="109">
        <v>0</v>
      </c>
      <c r="F150" s="109">
        <f>F151+F153</f>
        <v>40000</v>
      </c>
      <c r="G150" s="109"/>
      <c r="H150" s="109">
        <f>H151+H153</f>
        <v>0</v>
      </c>
      <c r="I150" s="109">
        <f>I151+I153</f>
        <v>0</v>
      </c>
      <c r="J150" s="109">
        <f>J151+J153</f>
        <v>0</v>
      </c>
      <c r="K150" s="108">
        <f>C150</f>
        <v>40000</v>
      </c>
      <c r="L150" s="108">
        <f>C150</f>
        <v>40000</v>
      </c>
    </row>
    <row r="151" spans="1:12" s="4" customFormat="1" ht="13.5" customHeight="1">
      <c r="A151" s="102">
        <v>321</v>
      </c>
      <c r="B151" s="104" t="s">
        <v>28</v>
      </c>
      <c r="C151" s="163">
        <f>D151+E151+F151+G151+H151+I151+J151</f>
        <v>0</v>
      </c>
      <c r="D151" s="109">
        <f>D152</f>
        <v>0</v>
      </c>
      <c r="E151" s="109">
        <f aca="true" t="shared" si="52" ref="E151:J151">E152</f>
        <v>0</v>
      </c>
      <c r="F151" s="109">
        <f t="shared" si="52"/>
        <v>0</v>
      </c>
      <c r="G151" s="109">
        <f t="shared" si="52"/>
        <v>0</v>
      </c>
      <c r="H151" s="109">
        <f t="shared" si="52"/>
        <v>0</v>
      </c>
      <c r="I151" s="109">
        <f t="shared" si="52"/>
        <v>0</v>
      </c>
      <c r="J151" s="109">
        <f t="shared" si="52"/>
        <v>0</v>
      </c>
      <c r="K151" s="108"/>
      <c r="L151" s="108"/>
    </row>
    <row r="152" spans="1:12" s="141" customFormat="1" ht="11.25" customHeight="1">
      <c r="A152" s="148">
        <v>3212</v>
      </c>
      <c r="B152" s="156" t="s">
        <v>72</v>
      </c>
      <c r="C152" s="164">
        <v>0</v>
      </c>
      <c r="D152" s="139">
        <v>0</v>
      </c>
      <c r="E152" s="139"/>
      <c r="F152" s="139"/>
      <c r="G152" s="139">
        <v>0</v>
      </c>
      <c r="H152" s="139"/>
      <c r="I152" s="139"/>
      <c r="J152" s="139"/>
      <c r="K152" s="140"/>
      <c r="L152" s="140"/>
    </row>
    <row r="153" spans="1:12" s="4" customFormat="1" ht="12.75">
      <c r="A153" s="272">
        <v>322</v>
      </c>
      <c r="B153" s="275" t="s">
        <v>121</v>
      </c>
      <c r="C153" s="163">
        <f>D153+E153+F153+G153+H153+I153+J153</f>
        <v>40000</v>
      </c>
      <c r="D153" s="276"/>
      <c r="E153" s="276"/>
      <c r="F153" s="276">
        <f>F154+F155</f>
        <v>40000</v>
      </c>
      <c r="G153" s="109">
        <f>G155</f>
        <v>0</v>
      </c>
      <c r="H153" s="276"/>
      <c r="I153" s="276"/>
      <c r="J153" s="276"/>
      <c r="K153" s="277"/>
      <c r="L153" s="277"/>
    </row>
    <row r="154" spans="1:12" ht="12.75">
      <c r="A154" s="273">
        <v>3221</v>
      </c>
      <c r="B154" s="274" t="s">
        <v>123</v>
      </c>
      <c r="C154" s="174">
        <v>10000</v>
      </c>
      <c r="D154" s="175"/>
      <c r="E154" s="175"/>
      <c r="F154" s="175">
        <v>10000</v>
      </c>
      <c r="G154" s="175"/>
      <c r="H154" s="175"/>
      <c r="I154" s="175"/>
      <c r="J154" s="175"/>
      <c r="K154" s="176"/>
      <c r="L154" s="176"/>
    </row>
    <row r="155" spans="1:12" s="141" customFormat="1" ht="12.75" thickBot="1">
      <c r="A155" s="179">
        <v>3222</v>
      </c>
      <c r="B155" s="180" t="s">
        <v>124</v>
      </c>
      <c r="C155" s="181">
        <v>30000</v>
      </c>
      <c r="D155" s="182"/>
      <c r="E155" s="182"/>
      <c r="F155" s="182">
        <v>30000</v>
      </c>
      <c r="G155" s="182"/>
      <c r="H155" s="182"/>
      <c r="I155" s="182"/>
      <c r="J155" s="182"/>
      <c r="K155" s="183"/>
      <c r="L155" s="183"/>
    </row>
    <row r="156" spans="1:12" s="31" customFormat="1" ht="27" customHeight="1" thickBot="1">
      <c r="A156" s="210" t="s">
        <v>126</v>
      </c>
      <c r="B156" s="211" t="s">
        <v>127</v>
      </c>
      <c r="C156" s="212">
        <f>C157</f>
        <v>203000</v>
      </c>
      <c r="D156" s="212">
        <f aca="true" t="shared" si="53" ref="D156:L156">D157</f>
        <v>0</v>
      </c>
      <c r="E156" s="212">
        <f t="shared" si="53"/>
        <v>0</v>
      </c>
      <c r="F156" s="212">
        <f t="shared" si="53"/>
        <v>0</v>
      </c>
      <c r="G156" s="212">
        <f t="shared" si="53"/>
        <v>203000</v>
      </c>
      <c r="H156" s="212">
        <f t="shared" si="53"/>
        <v>0</v>
      </c>
      <c r="I156" s="212">
        <f t="shared" si="53"/>
        <v>0</v>
      </c>
      <c r="J156" s="212">
        <f t="shared" si="53"/>
        <v>0</v>
      </c>
      <c r="K156" s="212">
        <f t="shared" si="53"/>
        <v>203000</v>
      </c>
      <c r="L156" s="212">
        <f t="shared" si="53"/>
        <v>203000</v>
      </c>
    </row>
    <row r="157" spans="1:12" s="4" customFormat="1" ht="12.75">
      <c r="A157" s="102">
        <v>32</v>
      </c>
      <c r="B157" s="104" t="s">
        <v>27</v>
      </c>
      <c r="C157" s="163">
        <f>D157+E157+F157+G157+H157+I157+J157</f>
        <v>203000</v>
      </c>
      <c r="D157" s="109">
        <v>0</v>
      </c>
      <c r="E157" s="109">
        <v>0</v>
      </c>
      <c r="F157" s="109">
        <f>F158+F160</f>
        <v>0</v>
      </c>
      <c r="G157" s="109">
        <f>G158+G160+G161+G163</f>
        <v>203000</v>
      </c>
      <c r="H157" s="109">
        <f>H158+H160</f>
        <v>0</v>
      </c>
      <c r="I157" s="109">
        <f>I158+I160</f>
        <v>0</v>
      </c>
      <c r="J157" s="109">
        <f>J158+J160</f>
        <v>0</v>
      </c>
      <c r="K157" s="108">
        <f>C157</f>
        <v>203000</v>
      </c>
      <c r="L157" s="108">
        <f>C157</f>
        <v>203000</v>
      </c>
    </row>
    <row r="158" spans="1:12" s="4" customFormat="1" ht="13.5" customHeight="1">
      <c r="A158" s="102">
        <v>321</v>
      </c>
      <c r="B158" s="104" t="s">
        <v>28</v>
      </c>
      <c r="C158" s="163">
        <f>D158+E158+F158+G158+H158+I158+J158</f>
        <v>158000</v>
      </c>
      <c r="D158" s="109">
        <f>D159</f>
        <v>0</v>
      </c>
      <c r="E158" s="109">
        <f aca="true" t="shared" si="54" ref="E158:J158">E159</f>
        <v>0</v>
      </c>
      <c r="F158" s="109">
        <f t="shared" si="54"/>
        <v>0</v>
      </c>
      <c r="G158" s="109">
        <f t="shared" si="54"/>
        <v>158000</v>
      </c>
      <c r="H158" s="109">
        <f t="shared" si="54"/>
        <v>0</v>
      </c>
      <c r="I158" s="109">
        <f t="shared" si="54"/>
        <v>0</v>
      </c>
      <c r="J158" s="109">
        <f t="shared" si="54"/>
        <v>0</v>
      </c>
      <c r="K158" s="108"/>
      <c r="L158" s="108"/>
    </row>
    <row r="159" spans="1:12" s="141" customFormat="1" ht="11.25" customHeight="1">
      <c r="A159" s="148">
        <v>3211</v>
      </c>
      <c r="B159" s="156" t="s">
        <v>128</v>
      </c>
      <c r="C159" s="164">
        <v>158000</v>
      </c>
      <c r="D159" s="139">
        <v>0</v>
      </c>
      <c r="E159" s="139"/>
      <c r="F159" s="139"/>
      <c r="G159" s="139">
        <v>158000</v>
      </c>
      <c r="H159" s="139"/>
      <c r="I159" s="139"/>
      <c r="J159" s="139"/>
      <c r="K159" s="140"/>
      <c r="L159" s="140"/>
    </row>
    <row r="160" spans="1:12" ht="12.75">
      <c r="A160" s="273">
        <v>3213</v>
      </c>
      <c r="B160" s="274" t="s">
        <v>129</v>
      </c>
      <c r="C160" s="278">
        <v>0</v>
      </c>
      <c r="D160" s="175"/>
      <c r="E160" s="175"/>
      <c r="F160" s="175"/>
      <c r="G160" s="279">
        <v>0</v>
      </c>
      <c r="H160" s="175"/>
      <c r="I160" s="175"/>
      <c r="J160" s="175"/>
      <c r="K160" s="176"/>
      <c r="L160" s="176"/>
    </row>
    <row r="161" spans="1:12" s="4" customFormat="1" ht="12.75">
      <c r="A161" s="272">
        <v>322</v>
      </c>
      <c r="B161" s="275" t="s">
        <v>29</v>
      </c>
      <c r="C161" s="163">
        <f>D161+E161+F161+G161+H161+I161+J161</f>
        <v>12000</v>
      </c>
      <c r="D161" s="276"/>
      <c r="E161" s="276"/>
      <c r="F161" s="276">
        <f>F162+F164</f>
        <v>0</v>
      </c>
      <c r="G161" s="109">
        <f>G162</f>
        <v>12000</v>
      </c>
      <c r="H161" s="276"/>
      <c r="I161" s="276"/>
      <c r="J161" s="276"/>
      <c r="K161" s="277"/>
      <c r="L161" s="277"/>
    </row>
    <row r="162" spans="1:12" ht="12.75">
      <c r="A162" s="273">
        <v>3221</v>
      </c>
      <c r="B162" s="274" t="s">
        <v>137</v>
      </c>
      <c r="C162" s="174">
        <v>12000</v>
      </c>
      <c r="D162" s="175"/>
      <c r="E162" s="175"/>
      <c r="F162" s="175"/>
      <c r="G162" s="175">
        <v>12000</v>
      </c>
      <c r="H162" s="175"/>
      <c r="I162" s="175"/>
      <c r="J162" s="175"/>
      <c r="K162" s="176"/>
      <c r="L162" s="176"/>
    </row>
    <row r="163" spans="1:12" s="4" customFormat="1" ht="12.75">
      <c r="A163" s="272">
        <v>323</v>
      </c>
      <c r="B163" s="275" t="s">
        <v>61</v>
      </c>
      <c r="C163" s="163">
        <f>D163+E163+F163+G163+H163+I163+J163</f>
        <v>33000</v>
      </c>
      <c r="D163" s="276"/>
      <c r="E163" s="276"/>
      <c r="F163" s="276"/>
      <c r="G163" s="109">
        <f>G164</f>
        <v>33000</v>
      </c>
      <c r="H163" s="276"/>
      <c r="I163" s="276"/>
      <c r="J163" s="276"/>
      <c r="K163" s="277"/>
      <c r="L163" s="277"/>
    </row>
    <row r="164" spans="1:12" s="141" customFormat="1" ht="12.75" thickBot="1">
      <c r="A164" s="179">
        <v>3239</v>
      </c>
      <c r="B164" s="180" t="s">
        <v>61</v>
      </c>
      <c r="C164" s="181">
        <v>33000</v>
      </c>
      <c r="D164" s="182"/>
      <c r="E164" s="182"/>
      <c r="F164" s="182"/>
      <c r="G164" s="182">
        <v>33000</v>
      </c>
      <c r="H164" s="182"/>
      <c r="I164" s="182"/>
      <c r="J164" s="182"/>
      <c r="K164" s="183"/>
      <c r="L164" s="183"/>
    </row>
    <row r="165" spans="1:12" s="31" customFormat="1" ht="27" customHeight="1" thickBot="1">
      <c r="A165" s="210" t="s">
        <v>74</v>
      </c>
      <c r="B165" s="211" t="s">
        <v>130</v>
      </c>
      <c r="C165" s="212">
        <f>C166</f>
        <v>45000</v>
      </c>
      <c r="D165" s="212">
        <f aca="true" t="shared" si="55" ref="D165:L165">D166</f>
        <v>45000</v>
      </c>
      <c r="E165" s="212">
        <f t="shared" si="55"/>
        <v>0</v>
      </c>
      <c r="F165" s="212">
        <f t="shared" si="55"/>
        <v>0</v>
      </c>
      <c r="G165" s="212">
        <f t="shared" si="55"/>
        <v>0</v>
      </c>
      <c r="H165" s="212">
        <f t="shared" si="55"/>
        <v>0</v>
      </c>
      <c r="I165" s="212">
        <f t="shared" si="55"/>
        <v>0</v>
      </c>
      <c r="J165" s="212">
        <f t="shared" si="55"/>
        <v>0</v>
      </c>
      <c r="K165" s="212">
        <f t="shared" si="55"/>
        <v>45000</v>
      </c>
      <c r="L165" s="212">
        <f t="shared" si="55"/>
        <v>45000</v>
      </c>
    </row>
    <row r="166" spans="1:12" s="4" customFormat="1" ht="12.75">
      <c r="A166" s="102">
        <v>32</v>
      </c>
      <c r="B166" s="104" t="s">
        <v>27</v>
      </c>
      <c r="C166" s="163">
        <f>D166+E166+F166+G166+H166+I166+J166</f>
        <v>45000</v>
      </c>
      <c r="D166" s="109">
        <f>D167+D169</f>
        <v>45000</v>
      </c>
      <c r="E166" s="109">
        <v>0</v>
      </c>
      <c r="F166" s="109">
        <f>F167+F169</f>
        <v>0</v>
      </c>
      <c r="G166" s="109">
        <f>G167+G169+G170+G174</f>
        <v>0</v>
      </c>
      <c r="H166" s="109">
        <f>H167+H169</f>
        <v>0</v>
      </c>
      <c r="I166" s="109">
        <f>I167+I169</f>
        <v>0</v>
      </c>
      <c r="J166" s="109">
        <f>J167+J169</f>
        <v>0</v>
      </c>
      <c r="K166" s="108">
        <f>C166</f>
        <v>45000</v>
      </c>
      <c r="L166" s="108">
        <f>C166</f>
        <v>45000</v>
      </c>
    </row>
    <row r="167" spans="1:12" s="4" customFormat="1" ht="12.75">
      <c r="A167" s="272">
        <v>322</v>
      </c>
      <c r="B167" s="275" t="s">
        <v>29</v>
      </c>
      <c r="C167" s="163">
        <f>D167+E167+F167+G167+H167+I167+J167</f>
        <v>5000</v>
      </c>
      <c r="D167" s="276">
        <v>5000</v>
      </c>
      <c r="E167" s="276"/>
      <c r="F167" s="276">
        <f>F168+F170</f>
        <v>0</v>
      </c>
      <c r="G167" s="109">
        <f>G168</f>
        <v>0</v>
      </c>
      <c r="H167" s="276"/>
      <c r="I167" s="276"/>
      <c r="J167" s="276"/>
      <c r="K167" s="277"/>
      <c r="L167" s="277"/>
    </row>
    <row r="168" spans="1:12" s="141" customFormat="1" ht="12.75">
      <c r="A168" s="179">
        <v>3223</v>
      </c>
      <c r="B168" s="180" t="s">
        <v>52</v>
      </c>
      <c r="C168" s="174">
        <v>5000</v>
      </c>
      <c r="D168" s="182">
        <v>5000</v>
      </c>
      <c r="E168" s="182"/>
      <c r="F168" s="182"/>
      <c r="G168" s="175"/>
      <c r="H168" s="182"/>
      <c r="I168" s="182"/>
      <c r="J168" s="182"/>
      <c r="K168" s="183"/>
      <c r="L168" s="183"/>
    </row>
    <row r="169" spans="1:12" s="267" customFormat="1" ht="12.75">
      <c r="A169" s="268">
        <v>323</v>
      </c>
      <c r="B169" s="269" t="s">
        <v>30</v>
      </c>
      <c r="C169" s="163">
        <f>D169+E169+F169+G169+H169+I169+J169</f>
        <v>40000</v>
      </c>
      <c r="D169" s="276">
        <v>40000</v>
      </c>
      <c r="E169" s="270"/>
      <c r="F169" s="270"/>
      <c r="G169" s="276"/>
      <c r="H169" s="270"/>
      <c r="I169" s="270"/>
      <c r="J169" s="270"/>
      <c r="K169" s="271"/>
      <c r="L169" s="271"/>
    </row>
    <row r="170" spans="1:12" s="141" customFormat="1" ht="12.75">
      <c r="A170" s="179">
        <v>3231</v>
      </c>
      <c r="B170" s="180" t="s">
        <v>131</v>
      </c>
      <c r="C170" s="174">
        <v>10000</v>
      </c>
      <c r="D170" s="182">
        <v>10000</v>
      </c>
      <c r="E170" s="182"/>
      <c r="F170" s="182"/>
      <c r="G170" s="276"/>
      <c r="H170" s="182"/>
      <c r="I170" s="182"/>
      <c r="J170" s="182"/>
      <c r="K170" s="183"/>
      <c r="L170" s="183"/>
    </row>
    <row r="171" spans="1:12" s="141" customFormat="1" ht="12.75">
      <c r="A171" s="179">
        <v>3238</v>
      </c>
      <c r="B171" s="180" t="s">
        <v>154</v>
      </c>
      <c r="C171" s="293">
        <v>10000</v>
      </c>
      <c r="D171" s="294">
        <v>10000</v>
      </c>
      <c r="E171" s="294"/>
      <c r="F171" s="294"/>
      <c r="G171" s="295"/>
      <c r="H171" s="294"/>
      <c r="I171" s="294"/>
      <c r="J171" s="294"/>
      <c r="K171" s="296"/>
      <c r="L171" s="296"/>
    </row>
    <row r="172" spans="1:12" s="141" customFormat="1" ht="13.5" thickBot="1">
      <c r="A172" s="179">
        <v>3299</v>
      </c>
      <c r="B172" s="180" t="s">
        <v>165</v>
      </c>
      <c r="C172" s="293">
        <v>20000</v>
      </c>
      <c r="D172" s="294">
        <v>20000</v>
      </c>
      <c r="E172" s="294"/>
      <c r="F172" s="294"/>
      <c r="G172" s="295"/>
      <c r="H172" s="294"/>
      <c r="I172" s="294"/>
      <c r="J172" s="294"/>
      <c r="K172" s="296"/>
      <c r="L172" s="296"/>
    </row>
    <row r="173" spans="1:12" s="31" customFormat="1" ht="27" customHeight="1" thickBot="1">
      <c r="A173" s="210" t="s">
        <v>132</v>
      </c>
      <c r="B173" s="211" t="s">
        <v>133</v>
      </c>
      <c r="C173" s="212">
        <f>C174</f>
        <v>21000</v>
      </c>
      <c r="D173" s="212">
        <f aca="true" t="shared" si="56" ref="D173:L173">D174</f>
        <v>21000</v>
      </c>
      <c r="E173" s="212">
        <f t="shared" si="56"/>
        <v>0</v>
      </c>
      <c r="F173" s="212">
        <f t="shared" si="56"/>
        <v>0</v>
      </c>
      <c r="G173" s="212">
        <f t="shared" si="56"/>
        <v>0</v>
      </c>
      <c r="H173" s="212">
        <f t="shared" si="56"/>
        <v>0</v>
      </c>
      <c r="I173" s="212">
        <f t="shared" si="56"/>
        <v>0</v>
      </c>
      <c r="J173" s="212">
        <f t="shared" si="56"/>
        <v>0</v>
      </c>
      <c r="K173" s="212">
        <f t="shared" si="56"/>
        <v>21000</v>
      </c>
      <c r="L173" s="212">
        <f t="shared" si="56"/>
        <v>21000</v>
      </c>
    </row>
    <row r="174" spans="1:12" s="4" customFormat="1" ht="12.75">
      <c r="A174" s="102">
        <v>32</v>
      </c>
      <c r="B174" s="104" t="s">
        <v>27</v>
      </c>
      <c r="C174" s="163">
        <f>D174+E174+F174+G174+H174+I174+J174</f>
        <v>21000</v>
      </c>
      <c r="D174" s="109">
        <f>D175+D177+D179</f>
        <v>21000</v>
      </c>
      <c r="E174" s="109">
        <v>0</v>
      </c>
      <c r="F174" s="109">
        <f>F175+F177</f>
        <v>0</v>
      </c>
      <c r="G174" s="109">
        <f>G175+G177+G178+G180</f>
        <v>0</v>
      </c>
      <c r="H174" s="109">
        <f>H175+H177</f>
        <v>0</v>
      </c>
      <c r="I174" s="109">
        <f>I175+I177</f>
        <v>0</v>
      </c>
      <c r="J174" s="109">
        <f>J175+J177</f>
        <v>0</v>
      </c>
      <c r="K174" s="108">
        <f>C174</f>
        <v>21000</v>
      </c>
      <c r="L174" s="108">
        <f>C174</f>
        <v>21000</v>
      </c>
    </row>
    <row r="175" spans="1:12" s="4" customFormat="1" ht="13.5" customHeight="1">
      <c r="A175" s="102">
        <v>321</v>
      </c>
      <c r="B175" s="104" t="s">
        <v>28</v>
      </c>
      <c r="C175" s="163">
        <f>D175+E175+F175+G175+H175+I175+J175</f>
        <v>6300</v>
      </c>
      <c r="D175" s="109">
        <f>D176</f>
        <v>6300</v>
      </c>
      <c r="E175" s="109">
        <f aca="true" t="shared" si="57" ref="E175:J175">E176</f>
        <v>0</v>
      </c>
      <c r="F175" s="109">
        <f t="shared" si="57"/>
        <v>0</v>
      </c>
      <c r="G175" s="109">
        <f t="shared" si="57"/>
        <v>0</v>
      </c>
      <c r="H175" s="109">
        <f t="shared" si="57"/>
        <v>0</v>
      </c>
      <c r="I175" s="109">
        <f t="shared" si="57"/>
        <v>0</v>
      </c>
      <c r="J175" s="109">
        <f t="shared" si="57"/>
        <v>0</v>
      </c>
      <c r="K175" s="108"/>
      <c r="L175" s="108"/>
    </row>
    <row r="176" spans="1:12" s="141" customFormat="1" ht="11.25" customHeight="1">
      <c r="A176" s="148">
        <v>3211</v>
      </c>
      <c r="B176" s="156" t="s">
        <v>134</v>
      </c>
      <c r="C176" s="164">
        <v>6300</v>
      </c>
      <c r="D176" s="139">
        <v>6300</v>
      </c>
      <c r="E176" s="139"/>
      <c r="F176" s="139"/>
      <c r="G176" s="139">
        <v>0</v>
      </c>
      <c r="H176" s="139"/>
      <c r="I176" s="139"/>
      <c r="J176" s="139"/>
      <c r="K176" s="140"/>
      <c r="L176" s="140"/>
    </row>
    <row r="177" spans="1:12" s="4" customFormat="1" ht="12.75">
      <c r="A177" s="272">
        <v>322</v>
      </c>
      <c r="B177" s="275" t="s">
        <v>29</v>
      </c>
      <c r="C177" s="163">
        <f>D177+E177+F177+G177+H177+I177+J177</f>
        <v>4700</v>
      </c>
      <c r="D177" s="109">
        <f>D178</f>
        <v>4700</v>
      </c>
      <c r="E177" s="276"/>
      <c r="F177" s="276">
        <f>F178+F180</f>
        <v>0</v>
      </c>
      <c r="G177" s="109">
        <f>G178</f>
        <v>0</v>
      </c>
      <c r="H177" s="276"/>
      <c r="I177" s="276"/>
      <c r="J177" s="276"/>
      <c r="K177" s="277"/>
      <c r="L177" s="277"/>
    </row>
    <row r="178" spans="1:12" ht="12.75">
      <c r="A178" s="273">
        <v>3221</v>
      </c>
      <c r="B178" s="274" t="s">
        <v>135</v>
      </c>
      <c r="C178" s="174">
        <v>4700</v>
      </c>
      <c r="D178" s="175">
        <v>4700</v>
      </c>
      <c r="E178" s="175"/>
      <c r="F178" s="175"/>
      <c r="G178" s="175">
        <v>0</v>
      </c>
      <c r="H178" s="175"/>
      <c r="I178" s="175"/>
      <c r="J178" s="175"/>
      <c r="K178" s="176"/>
      <c r="L178" s="176"/>
    </row>
    <row r="179" spans="1:12" s="141" customFormat="1" ht="12">
      <c r="A179" s="179"/>
      <c r="B179" s="291" t="s">
        <v>138</v>
      </c>
      <c r="C179" s="292">
        <f>D179+E179</f>
        <v>10000</v>
      </c>
      <c r="D179" s="270">
        <v>10000</v>
      </c>
      <c r="E179" s="182"/>
      <c r="F179" s="182"/>
      <c r="G179" s="182"/>
      <c r="H179" s="182"/>
      <c r="I179" s="182"/>
      <c r="J179" s="182"/>
      <c r="K179" s="183"/>
      <c r="L179" s="183"/>
    </row>
    <row r="180" spans="1:12" s="141" customFormat="1" ht="12.75" thickBot="1">
      <c r="A180" s="179">
        <v>3299</v>
      </c>
      <c r="B180" s="180" t="s">
        <v>138</v>
      </c>
      <c r="C180" s="181">
        <v>10000</v>
      </c>
      <c r="D180" s="182">
        <v>0</v>
      </c>
      <c r="E180" s="182"/>
      <c r="F180" s="182"/>
      <c r="G180" s="182"/>
      <c r="H180" s="182"/>
      <c r="I180" s="182"/>
      <c r="J180" s="182"/>
      <c r="K180" s="183"/>
      <c r="L180" s="183"/>
    </row>
    <row r="181" spans="1:12" s="147" customFormat="1" ht="15.75" thickBot="1">
      <c r="A181" s="219"/>
      <c r="B181" s="220" t="s">
        <v>83</v>
      </c>
      <c r="C181" s="221">
        <f>C8+C63+C69+C80+C87+C97+C110+C123+C140+C156+C165+C173</f>
        <v>20442000</v>
      </c>
      <c r="D181" s="221">
        <f>D8+D63+D69+D80+D87+D97+D110+D123+D140+D156+D165+D173</f>
        <v>1697000</v>
      </c>
      <c r="E181" s="221">
        <f>E8+E63+E69+E87</f>
        <v>297000</v>
      </c>
      <c r="F181" s="221">
        <f>F8+F63+F69+F87+F140</f>
        <v>1000000</v>
      </c>
      <c r="G181" s="221">
        <f>G8+G63+G69+G87+G110+G123+G140+G156</f>
        <v>17161000</v>
      </c>
      <c r="H181" s="221">
        <f>H97+H8+H63+H69+H87</f>
        <v>280000</v>
      </c>
      <c r="I181" s="221">
        <f>I97+I8+I63+I69+I87</f>
        <v>7000</v>
      </c>
      <c r="J181" s="221">
        <f>J97+J8+J63+J69+J87</f>
        <v>0</v>
      </c>
      <c r="K181" s="221">
        <f>K8+K63+K69+K80+K87+K97+K110+K123+K140+K156+K165+K173</f>
        <v>20442000</v>
      </c>
      <c r="L181" s="221">
        <f>L8+L63+L69+L80+L87+L97+L110+L123+L140+L156+L165+L173</f>
        <v>20442000</v>
      </c>
    </row>
    <row r="182" spans="1:12" ht="12.75">
      <c r="A182" s="36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6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11" t="s">
        <v>173</v>
      </c>
      <c r="B184" s="11"/>
      <c r="C184" s="11"/>
      <c r="D184" s="11"/>
      <c r="E184" s="17"/>
      <c r="F184" s="3"/>
      <c r="G184" s="11"/>
      <c r="H184" s="3"/>
      <c r="I184" s="3"/>
      <c r="J184" s="3"/>
      <c r="K184" s="3"/>
      <c r="L184" s="3"/>
    </row>
    <row r="185" spans="1:12" ht="12.75">
      <c r="A185" s="11"/>
      <c r="B185" s="11"/>
      <c r="C185" s="11"/>
      <c r="D185" s="11"/>
      <c r="E185" s="19"/>
      <c r="F185" s="3"/>
      <c r="G185" s="11"/>
      <c r="H185" s="3"/>
      <c r="I185" s="3"/>
      <c r="J185" s="3"/>
      <c r="K185" s="3"/>
      <c r="L185" s="3"/>
    </row>
    <row r="186" spans="1:12" ht="12.75">
      <c r="A186" s="11" t="s">
        <v>94</v>
      </c>
      <c r="B186" s="11"/>
      <c r="C186" s="11"/>
      <c r="D186" s="11"/>
      <c r="E186" s="13"/>
      <c r="F186" s="3"/>
      <c r="G186" s="11"/>
      <c r="H186" s="3"/>
      <c r="I186" s="3"/>
      <c r="J186" s="3"/>
      <c r="K186" s="3"/>
      <c r="L186" s="3"/>
    </row>
    <row r="187" spans="1:12" ht="12.75">
      <c r="A187" s="11"/>
      <c r="B187" s="11"/>
      <c r="C187" s="11"/>
      <c r="D187" s="11"/>
      <c r="E187" s="13"/>
      <c r="F187" s="3"/>
      <c r="G187" s="11"/>
      <c r="H187" s="3"/>
      <c r="I187" s="3"/>
      <c r="J187" s="3"/>
      <c r="K187" s="3"/>
      <c r="L187" s="3"/>
    </row>
    <row r="188" spans="1:12" ht="12.75">
      <c r="A188" s="11"/>
      <c r="B188" s="11" t="s">
        <v>93</v>
      </c>
      <c r="C188" s="11"/>
      <c r="D188" s="14"/>
      <c r="E188" s="20"/>
      <c r="F188" s="3"/>
      <c r="G188" s="11"/>
      <c r="H188" s="3"/>
      <c r="I188" s="3"/>
      <c r="J188" s="3"/>
      <c r="K188" s="3"/>
      <c r="L188" s="3"/>
    </row>
    <row r="189" spans="1:12" ht="12.75">
      <c r="A189" s="36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>
      <c r="A190" s="297" t="s">
        <v>176</v>
      </c>
      <c r="B190" s="7" t="s">
        <v>181</v>
      </c>
      <c r="C190" s="3"/>
      <c r="D190" s="3"/>
      <c r="E190" s="3"/>
      <c r="F190" s="3"/>
      <c r="G190" s="3"/>
      <c r="H190" s="3" t="s">
        <v>84</v>
      </c>
      <c r="I190" s="3"/>
      <c r="J190" s="3"/>
      <c r="K190" s="3"/>
      <c r="L190" s="3"/>
    </row>
    <row r="191" spans="1:12" ht="15.75">
      <c r="A191" s="297" t="s">
        <v>177</v>
      </c>
      <c r="B191" s="7" t="s">
        <v>180</v>
      </c>
      <c r="C191" s="3"/>
      <c r="D191" s="3"/>
      <c r="E191" s="3"/>
      <c r="F191" s="3"/>
      <c r="G191" s="3"/>
      <c r="H191" s="3" t="s">
        <v>89</v>
      </c>
      <c r="I191" s="3"/>
      <c r="J191" s="3"/>
      <c r="K191" s="3"/>
      <c r="L191" s="3"/>
    </row>
    <row r="192" spans="1:12" ht="12.75">
      <c r="A192" s="36" t="s">
        <v>178</v>
      </c>
      <c r="B192" s="298" t="s">
        <v>179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6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6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6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6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6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6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6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6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6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6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6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6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6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6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6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6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6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6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6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6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6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6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6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6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6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6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6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6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6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6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6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6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6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6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6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6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6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6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6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6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6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6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6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6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6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6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6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6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6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6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6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6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6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6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6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6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6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6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6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6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6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6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6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6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6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6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6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6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6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6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6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6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6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6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6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6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6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6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6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6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6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6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6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6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6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6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6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6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36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36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36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36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36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36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36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36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36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36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36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36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36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36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36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36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36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36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36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36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36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36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36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36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36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36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36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36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36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36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36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36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36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36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36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36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36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36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36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36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36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36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36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36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36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36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36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36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36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36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36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36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36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36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36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36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36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36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36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36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36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36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36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36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36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36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36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36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36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36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36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36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36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36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36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36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36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36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36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36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36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36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36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36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36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36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36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36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36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36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36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36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36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36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36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36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36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36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36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36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36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36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36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36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36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6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36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36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36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36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36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36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36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36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36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36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36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36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36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36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36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36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36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36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36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36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36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36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36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36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36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36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36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36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36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36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36"/>
      <c r="B417" s="7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36"/>
      <c r="B418" s="7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36"/>
      <c r="B419" s="7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36"/>
      <c r="B420" s="7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36"/>
      <c r="B421" s="7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36"/>
      <c r="B422" s="7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36"/>
      <c r="B423" s="7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36"/>
      <c r="B424" s="7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36"/>
      <c r="B425" s="7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36"/>
      <c r="B426" s="7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36"/>
      <c r="B427" s="7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36"/>
      <c r="B428" s="7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36"/>
      <c r="B429" s="7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36"/>
      <c r="B430" s="7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36"/>
      <c r="B431" s="7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36"/>
      <c r="B432" s="7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36"/>
      <c r="B433" s="7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36"/>
      <c r="B434" s="7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36"/>
      <c r="B435" s="7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36"/>
      <c r="B436" s="7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36"/>
      <c r="B437" s="7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36"/>
      <c r="B438" s="7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36"/>
      <c r="B439" s="7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36"/>
      <c r="B440" s="7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36"/>
      <c r="B441" s="7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36"/>
      <c r="B442" s="7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36"/>
      <c r="B443" s="7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36"/>
      <c r="B444" s="7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36"/>
      <c r="B445" s="7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36"/>
      <c r="B446" s="7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36"/>
      <c r="B447" s="7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36"/>
      <c r="B448" s="7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36"/>
      <c r="B449" s="7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36"/>
      <c r="B450" s="7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36"/>
      <c r="B451" s="7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36"/>
      <c r="B452" s="7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36"/>
      <c r="B453" s="7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36"/>
      <c r="B454" s="7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36"/>
      <c r="B455" s="7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36"/>
      <c r="B456" s="7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36"/>
      <c r="B457" s="7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36"/>
      <c r="B458" s="7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36"/>
      <c r="B459" s="7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36"/>
      <c r="B460" s="7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36"/>
      <c r="B461" s="7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36"/>
      <c r="B462" s="7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36"/>
      <c r="B463" s="7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36"/>
      <c r="B464" s="7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36"/>
      <c r="B465" s="7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36"/>
      <c r="B466" s="7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36"/>
      <c r="B467" s="7"/>
      <c r="C467" s="3"/>
      <c r="D467" s="3"/>
      <c r="E467" s="3"/>
      <c r="F467" s="3"/>
      <c r="G467" s="3"/>
      <c r="H467" s="3"/>
      <c r="I467" s="3"/>
      <c r="J467" s="3"/>
      <c r="K467" s="3"/>
      <c r="L467" s="3"/>
    </row>
  </sheetData>
  <sheetProtection/>
  <mergeCells count="13">
    <mergeCell ref="F3:F4"/>
    <mergeCell ref="H3:H4"/>
    <mergeCell ref="I3:I4"/>
    <mergeCell ref="J3:J4"/>
    <mergeCell ref="K3:K4"/>
    <mergeCell ref="L3:L4"/>
    <mergeCell ref="D3:D4"/>
    <mergeCell ref="G3:G4"/>
    <mergeCell ref="A1:L1"/>
    <mergeCell ref="C3:C4"/>
    <mergeCell ref="B3:B4"/>
    <mergeCell ref="A3:A4"/>
    <mergeCell ref="E3:E4"/>
  </mergeCells>
  <printOptions horizontalCentered="1"/>
  <pageMargins left="0.1968503937007874" right="0.1968503937007874" top="0.78" bottom="0.3937007874015748" header="0.31496062992125984" footer="0.1968503937007874"/>
  <pageSetup firstPageNumber="3" useFirstPageNumber="1" horizontalDpi="600" verticalDpi="600" orientation="landscape" paperSize="9" scale="80" r:id="rId1"/>
  <rowBreaks count="2" manualBreakCount="2">
    <brk id="19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Defektolog</cp:lastModifiedBy>
  <cp:lastPrinted>2019-12-18T10:30:26Z</cp:lastPrinted>
  <dcterms:created xsi:type="dcterms:W3CDTF">2013-09-11T11:00:21Z</dcterms:created>
  <dcterms:modified xsi:type="dcterms:W3CDTF">2019-12-18T13:00:00Z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